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 firstSheet="1" activeTab="1"/>
  </bookViews>
  <sheets>
    <sheet name="RECAP" sheetId="6" state="hidden" r:id="rId1"/>
    <sheet name="OFFER" sheetId="7" r:id="rId2"/>
    <sheet name="REPORT" sheetId="15" r:id="rId3"/>
  </sheets>
  <definedNames>
    <definedName name="_xlnm._FilterDatabase" localSheetId="1" hidden="1">OFFER!$A$7:$DE$7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6" i="7" l="1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4" i="15"/>
  <c r="D10" i="7" l="1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9" i="7"/>
  <c r="BF37" i="7" l="1"/>
  <c r="BD37" i="7"/>
  <c r="BF15" i="7"/>
  <c r="BD15" i="7"/>
  <c r="BF29" i="7"/>
  <c r="BD29" i="7"/>
  <c r="BF13" i="7"/>
  <c r="BD13" i="7"/>
  <c r="BF55" i="7"/>
  <c r="BD55" i="7"/>
  <c r="BF19" i="7"/>
  <c r="BD19" i="7"/>
  <c r="BF27" i="7"/>
  <c r="BD27" i="7"/>
  <c r="BF40" i="7"/>
  <c r="BD40" i="7"/>
  <c r="BF20" i="7"/>
  <c r="BD20" i="7"/>
  <c r="BF14" i="7"/>
  <c r="BD14" i="7"/>
  <c r="BF24" i="7"/>
  <c r="BD24" i="7"/>
  <c r="BF35" i="7"/>
  <c r="BD35" i="7"/>
  <c r="BF23" i="7"/>
  <c r="BD23" i="7"/>
  <c r="BF25" i="7"/>
  <c r="BD25" i="7"/>
  <c r="BF22" i="7"/>
  <c r="BD22" i="7"/>
  <c r="BF31" i="7"/>
  <c r="BD31" i="7"/>
  <c r="BF39" i="7"/>
  <c r="BF34" i="7"/>
  <c r="BF17" i="7"/>
  <c r="BF56" i="7"/>
  <c r="BF54" i="7"/>
  <c r="BF57" i="7"/>
  <c r="O17" i="6"/>
  <c r="F7" i="6"/>
  <c r="F6" i="6"/>
  <c r="F5" i="6"/>
  <c r="F4" i="6"/>
  <c r="G9" i="6"/>
  <c r="BD51" i="7"/>
  <c r="BD58" i="7"/>
  <c r="BD21" i="7"/>
  <c r="BD53" i="7"/>
  <c r="BD48" i="7"/>
  <c r="BD50" i="7"/>
  <c r="BD28" i="7"/>
  <c r="BD32" i="7"/>
  <c r="BD49" i="7"/>
  <c r="BD16" i="7"/>
  <c r="BD9" i="7"/>
  <c r="BD33" i="7"/>
  <c r="BD45" i="7"/>
  <c r="BD36" i="7"/>
  <c r="BD18" i="7"/>
  <c r="BD39" i="7"/>
  <c r="BD42" i="7"/>
  <c r="BD46" i="7"/>
  <c r="BD38" i="7"/>
  <c r="BD34" i="7"/>
  <c r="BD10" i="7"/>
  <c r="BD43" i="7"/>
  <c r="BD12" i="7"/>
  <c r="BD52" i="7"/>
  <c r="BD47" i="7"/>
  <c r="BD11" i="7"/>
  <c r="BD17" i="7"/>
  <c r="BD30" i="7"/>
  <c r="BD41" i="7"/>
  <c r="BD26" i="7"/>
  <c r="BD56" i="7"/>
  <c r="BD54" i="7"/>
  <c r="BD44" i="7"/>
  <c r="BF44" i="7"/>
  <c r="BF26" i="7"/>
  <c r="BF41" i="7"/>
  <c r="BF30" i="7"/>
  <c r="BF11" i="7"/>
  <c r="BF47" i="7"/>
  <c r="BF52" i="7"/>
  <c r="BF12" i="7"/>
  <c r="BF43" i="7"/>
  <c r="BF10" i="7"/>
  <c r="BF38" i="7"/>
  <c r="BF46" i="7"/>
  <c r="BF42" i="7"/>
  <c r="BF18" i="7"/>
  <c r="BF36" i="7"/>
  <c r="BF45" i="7"/>
  <c r="BF33" i="7"/>
  <c r="BF9" i="7"/>
  <c r="BF16" i="7"/>
  <c r="BF49" i="7"/>
  <c r="BF32" i="7"/>
  <c r="BF28" i="7"/>
  <c r="BF50" i="7"/>
  <c r="BF48" i="7"/>
  <c r="BF53" i="7"/>
  <c r="BF21" i="7"/>
  <c r="BF58" i="7"/>
  <c r="BF51" i="7"/>
  <c r="B8" i="6"/>
  <c r="C26" i="6" s="1"/>
  <c r="K8" i="6"/>
  <c r="BD57" i="7"/>
  <c r="B11" i="6"/>
  <c r="C24" i="6" s="1"/>
  <c r="B13" i="6"/>
  <c r="C15" i="6"/>
  <c r="B14" i="6" l="1"/>
  <c r="C20" i="6"/>
  <c r="C27" i="6"/>
  <c r="B7" i="6"/>
  <c r="C22" i="6"/>
  <c r="B6" i="6"/>
  <c r="B4" i="6"/>
  <c r="B5" i="6"/>
  <c r="BD6" i="7"/>
  <c r="BF6" i="7"/>
  <c r="C16" i="6"/>
  <c r="B12" i="6"/>
  <c r="C28" i="6"/>
  <c r="C23" i="6"/>
  <c r="C18" i="6"/>
  <c r="C17" i="6"/>
  <c r="C19" i="6"/>
  <c r="B10" i="6"/>
  <c r="K13" i="6"/>
  <c r="G13" i="6" s="1"/>
  <c r="K11" i="6"/>
  <c r="L28" i="6" s="1"/>
  <c r="L15" i="6"/>
  <c r="K7" i="6"/>
  <c r="L22" i="6"/>
  <c r="G8" i="6"/>
  <c r="I8" i="6" s="1"/>
  <c r="K4" i="6"/>
  <c r="L26" i="6"/>
  <c r="K10" i="6"/>
  <c r="K6" i="6"/>
  <c r="K5" i="6"/>
  <c r="BE6" i="7" l="1"/>
  <c r="BC6" i="7"/>
  <c r="G11" i="6"/>
  <c r="E17" i="6" s="1"/>
  <c r="L24" i="6"/>
  <c r="K12" i="6"/>
  <c r="L27" i="6"/>
  <c r="L23" i="6"/>
  <c r="K14" i="6"/>
  <c r="L19" i="6"/>
  <c r="L20" i="6"/>
  <c r="L17" i="6"/>
  <c r="L18" i="6"/>
  <c r="G15" i="6"/>
  <c r="L16" i="6"/>
  <c r="F20" i="6"/>
  <c r="G14" i="6"/>
  <c r="D20" i="6"/>
  <c r="H15" i="6"/>
  <c r="E20" i="6"/>
  <c r="I20" i="6"/>
  <c r="C8" i="6"/>
  <c r="G10" i="6"/>
  <c r="G4" i="6"/>
  <c r="G5" i="6"/>
  <c r="G6" i="6"/>
  <c r="G7" i="6"/>
  <c r="I17" i="6" l="1"/>
  <c r="G12" i="6"/>
  <c r="F17" i="6"/>
  <c r="G23" i="6"/>
  <c r="G26" i="6" s="1"/>
  <c r="G20" i="6"/>
  <c r="G19" i="6"/>
  <c r="G18" i="6"/>
  <c r="G16" i="6"/>
  <c r="G17" i="6"/>
  <c r="H16" i="6"/>
  <c r="H17" i="6"/>
  <c r="H20" i="6"/>
</calcChain>
</file>

<file path=xl/sharedStrings.xml><?xml version="1.0" encoding="utf-8"?>
<sst xmlns="http://schemas.openxmlformats.org/spreadsheetml/2006/main" count="1235" uniqueCount="171">
  <si>
    <t>COURTSET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</si>
  <si>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</si>
  <si>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</si>
  <si>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</si>
  <si>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</si>
  <si>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</si>
  <si>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</si>
  <si>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</si>
  <si>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</si>
  <si>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</si>
  <si>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</si>
  <si>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</si>
  <si>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</si>
  <si>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</si>
  <si>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</si>
  <si>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</si>
  <si>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</si>
  <si>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</si>
  <si>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</si>
  <si>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</si>
  <si>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</si>
  <si>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</si>
  <si>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</si>
  <si>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</si>
  <si>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</si>
  <si>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</si>
  <si>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</si>
  <si>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</si>
  <si>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Total</t>
  </si>
  <si>
    <t>UNISEX</t>
  </si>
  <si>
    <t>SHOES</t>
  </si>
  <si>
    <t>MALE</t>
  </si>
  <si>
    <t>COURTCLASSIC SPORT</t>
  </si>
  <si>
    <t>ELSA VELCROS KNIT</t>
  </si>
  <si>
    <t>FEMALE</t>
  </si>
  <si>
    <t>COURTCLASSIC INF 2 TONES</t>
  </si>
  <si>
    <t>LCS R500 GS SPORT</t>
  </si>
  <si>
    <t>LCS R500 PS SPORT</t>
  </si>
  <si>
    <t>ASTRA METALLIC</t>
  </si>
  <si>
    <t>ASTRA</t>
  </si>
  <si>
    <t>6A</t>
  </si>
  <si>
    <t>8A</t>
  </si>
  <si>
    <t>10A</t>
  </si>
  <si>
    <t>12A</t>
  </si>
  <si>
    <t>14A</t>
  </si>
  <si>
    <t>XXS</t>
  </si>
  <si>
    <t>XS</t>
  </si>
  <si>
    <t>S</t>
  </si>
  <si>
    <t>M</t>
  </si>
  <si>
    <t>L</t>
  </si>
  <si>
    <t>XL</t>
  </si>
  <si>
    <t>XXL</t>
  </si>
  <si>
    <t>XXXL</t>
  </si>
  <si>
    <t>4XL</t>
  </si>
  <si>
    <t>SHORT</t>
  </si>
  <si>
    <t>PANTS</t>
  </si>
  <si>
    <t>JACKET</t>
  </si>
  <si>
    <t>TANK</t>
  </si>
  <si>
    <t>SKIRT</t>
  </si>
  <si>
    <t>SWEAT</t>
  </si>
  <si>
    <t>JERSEYS</t>
  </si>
  <si>
    <t>RRP</t>
  </si>
  <si>
    <t>CAT</t>
  </si>
  <si>
    <t>TOTAL RRP</t>
  </si>
  <si>
    <t>KIDS</t>
  </si>
  <si>
    <t>ANCIENNE REMISE DERNIER ACHAT</t>
  </si>
  <si>
    <t>WOMEN</t>
  </si>
  <si>
    <t>MEN</t>
  </si>
  <si>
    <t>KID</t>
  </si>
  <si>
    <t>VOLUME</t>
  </si>
  <si>
    <t>REFERENCES</t>
  </si>
  <si>
    <t>VOLUME / REF</t>
  </si>
  <si>
    <t>VALEUR RETAIL</t>
  </si>
  <si>
    <t>PRIX RETAIL MOYEN</t>
  </si>
  <si>
    <t>VALEUR WHOLESALE</t>
  </si>
  <si>
    <t>PRIX WHOLESALE MOYEN</t>
  </si>
  <si>
    <t>BASE FOURNISSEUR</t>
  </si>
  <si>
    <t>MONTANT ACHAT</t>
  </si>
  <si>
    <t>PRIX ACHAT MOYEN</t>
  </si>
  <si>
    <t>% RRP</t>
  </si>
  <si>
    <t>REMISE RRP</t>
  </si>
  <si>
    <t>% WHL</t>
  </si>
  <si>
    <t>REMISE WHL</t>
  </si>
  <si>
    <t>ANCIEN PRIX D'ACHAT</t>
  </si>
  <si>
    <t>NEW OFFRE JSC</t>
  </si>
  <si>
    <t>LE COQ SPORTIF_SHOES</t>
  </si>
  <si>
    <t>TEE SHIRT</t>
  </si>
  <si>
    <t>LE COQ SPORTIF_textile</t>
  </si>
  <si>
    <t>Total général</t>
  </si>
  <si>
    <t>Somme de Total</t>
  </si>
  <si>
    <t xml:space="preserve"> </t>
  </si>
  <si>
    <t>REFERENCE</t>
  </si>
  <si>
    <t>GENDER</t>
  </si>
  <si>
    <t>PRODUCT</t>
  </si>
  <si>
    <t>WHS</t>
  </si>
  <si>
    <t>TOTAL WHS</t>
  </si>
  <si>
    <t>QTY</t>
  </si>
  <si>
    <t>PHOTO</t>
  </si>
  <si>
    <t>BRAND</t>
  </si>
  <si>
    <t>LE COQ SPORTIF</t>
  </si>
  <si>
    <t xml:space="preserve">SEASON </t>
  </si>
  <si>
    <t>YEAR</t>
  </si>
  <si>
    <t>CATEGORY</t>
  </si>
  <si>
    <t>APPAREL</t>
  </si>
  <si>
    <t>FOOTWEAR</t>
  </si>
  <si>
    <t>COLOR NAME</t>
  </si>
  <si>
    <t>SS</t>
  </si>
  <si>
    <t>FW</t>
  </si>
  <si>
    <t xml:space="preserve">SS </t>
  </si>
  <si>
    <t>DRESS BLUES</t>
  </si>
  <si>
    <t>NEW OPTICAL WHITE</t>
  </si>
  <si>
    <t>PUR ROUGE</t>
  </si>
  <si>
    <t>BLACK</t>
  </si>
  <si>
    <t>GRIS CHINE CLAIR</t>
  </si>
  <si>
    <t>BLEU NUIT/ NEW OPTICAL WHITE/ TECH RED</t>
  </si>
  <si>
    <t>TECH RED/ BLEU NUIT/ NEW OPTICAL WHITE</t>
  </si>
  <si>
    <t>BLEU NUIT/ NEW OPTICAL WHITE</t>
  </si>
  <si>
    <t>SKY CAPT /GRIS CHINE CLAIR/NEW OPTICAL WHITE</t>
  </si>
  <si>
    <t>ABRICOT</t>
  </si>
  <si>
    <t>SCARAB</t>
  </si>
  <si>
    <t>TRIPLE BLACK</t>
  </si>
  <si>
    <t>OPTICAL WHITE / FIERY RED</t>
  </si>
  <si>
    <t>CHARCOAL</t>
  </si>
  <si>
    <t>SKY BLUE</t>
  </si>
  <si>
    <t>OPTICAL WHITE / SKY BLUE</t>
  </si>
  <si>
    <t>OPTICAL WHITE/CERISE</t>
  </si>
  <si>
    <t>TITANIUM/FIERY RED</t>
  </si>
  <si>
    <t>BLACK/FIERY RED</t>
  </si>
  <si>
    <t>OLIVE NIGHT/ SPICY ORANGE</t>
  </si>
  <si>
    <t>BLACK/CERISE</t>
  </si>
  <si>
    <t>TENNIS SHORT N°2</t>
  </si>
  <si>
    <t>TENNIS SHORT N°1</t>
  </si>
  <si>
    <t>DESCRIPTION</t>
  </si>
  <si>
    <t>FFR TRAINING Rain Pant</t>
  </si>
  <si>
    <t>FFR TRAINING Rain Jacket</t>
  </si>
  <si>
    <t>FFR TRAINING Windbreaker</t>
  </si>
  <si>
    <t>TENNIS Débardeur N°4</t>
  </si>
  <si>
    <t xml:space="preserve">TENNIS Tee SS N°1 </t>
  </si>
  <si>
    <t>ESS FZ Sweat N°3</t>
  </si>
  <si>
    <t>ESS FZ Hoody N°3</t>
  </si>
  <si>
    <t>ESS Pant Slim N°2</t>
  </si>
  <si>
    <t>ESS Pant Regular N°3</t>
  </si>
  <si>
    <t>TENNIS Jupe-Short N°1</t>
  </si>
  <si>
    <t>FFR FANWEAR Tee SS N°1</t>
  </si>
  <si>
    <t xml:space="preserve">TRAINING Legging Chaud N°1 </t>
  </si>
  <si>
    <t xml:space="preserve">SAISON 1 FZ Sweat N°1 </t>
  </si>
  <si>
    <t>SAISON 1 Hoody N°1</t>
  </si>
  <si>
    <t>SAISON 1 Pant Regular N°1</t>
  </si>
  <si>
    <t>SAISON 2 Pant Slim N°1</t>
  </si>
  <si>
    <t>TENNIS Short 22 N°1</t>
  </si>
  <si>
    <t>ESS Doudoune Heavy N°1</t>
  </si>
  <si>
    <t xml:space="preserve">TENNIS Pro Short 22 N°2 </t>
  </si>
  <si>
    <t xml:space="preserve">TENNIS Replica Short 22 N°2 </t>
  </si>
  <si>
    <t>FFR XV Maillot Replica 22/23 SS</t>
  </si>
  <si>
    <t>FFR MAILLOT 7 Replica 22/23 SS</t>
  </si>
  <si>
    <t xml:space="preserve">ESS T/T Crew Sweat N°1 </t>
  </si>
  <si>
    <t xml:space="preserve">RACERONE </t>
  </si>
  <si>
    <t>COURTCLASSIC PLANTS</t>
  </si>
  <si>
    <t>BREAKPOINT  PLANTS</t>
  </si>
  <si>
    <t>LCS R500 PLANTS</t>
  </si>
  <si>
    <t>LCS R500 SPORT</t>
  </si>
  <si>
    <t xml:space="preserve">COURT ONE </t>
  </si>
  <si>
    <t>GENDER/CATEGORY/PRODUCT</t>
  </si>
  <si>
    <t>AVERAGE RRP</t>
  </si>
  <si>
    <t>AVERAGE WHS</t>
  </si>
  <si>
    <t>TOTAL</t>
  </si>
  <si>
    <t>SAISON 1 Tee N°1</t>
  </si>
  <si>
    <t xml:space="preserve">FFR TRAINING Tee </t>
  </si>
  <si>
    <t>TENNIS Replica Tee  N°1</t>
  </si>
  <si>
    <t>REF 2</t>
  </si>
  <si>
    <t>EX-WORK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</si>
</sst>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-* #,##0\ &quot;€&quot;_-;\-* #,##0\ &quot;€&quot;_-;_-* &quot;-&quot;??\ &quot;€&quot;_-;_-@_-"/>
    <numFmt numFmtId="166" formatCode="_-* #,##0.00\ [$€-40C]_-;\-* #,##0.00\ [$€-40C]_-;_-* &quot;-&quot;??\ [$€-40C]_-;_-@_-"/>
    <numFmt numFmtId="167" formatCode="0.0%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B050"/>
      <name val="Arial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i/>
      <u/>
      <sz val="1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AF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2" borderId="0" xfId="0" applyFill="1"/>
    <xf numFmtId="9" fontId="0" fillId="0" borderId="0" xfId="2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10" fontId="0" fillId="0" borderId="1" xfId="2" applyNumberFormat="1" applyFont="1" applyBorder="1" applyAlignment="1">
      <alignment horizontal="right"/>
    </xf>
    <xf numFmtId="9" fontId="0" fillId="0" borderId="1" xfId="0" applyNumberFormat="1" applyBorder="1" applyAlignment="1">
      <alignment horizontal="right"/>
    </xf>
    <xf numFmtId="0" fontId="9" fillId="2" borderId="1" xfId="0" applyFont="1" applyFill="1" applyBorder="1"/>
    <xf numFmtId="0" fontId="0" fillId="2" borderId="1" xfId="0" applyFill="1" applyBorder="1"/>
    <xf numFmtId="0" fontId="0" fillId="0" borderId="1" xfId="0" applyBorder="1"/>
    <xf numFmtId="1" fontId="10" fillId="0" borderId="1" xfId="0" applyNumberFormat="1" applyFont="1" applyBorder="1"/>
    <xf numFmtId="0" fontId="9" fillId="4" borderId="1" xfId="0" applyFont="1" applyFill="1" applyBorder="1"/>
    <xf numFmtId="165" fontId="4" fillId="4" borderId="1" xfId="1" applyNumberFormat="1" applyFont="1" applyFill="1" applyBorder="1"/>
    <xf numFmtId="165" fontId="0" fillId="0" borderId="1" xfId="1" applyNumberFormat="1" applyFont="1" applyFill="1" applyBorder="1"/>
    <xf numFmtId="1" fontId="3" fillId="0" borderId="1" xfId="0" applyNumberFormat="1" applyFont="1" applyBorder="1"/>
    <xf numFmtId="9" fontId="0" fillId="0" borderId="1" xfId="2" applyFont="1" applyFill="1" applyBorder="1"/>
    <xf numFmtId="0" fontId="9" fillId="5" borderId="1" xfId="0" applyFont="1" applyFill="1" applyBorder="1"/>
    <xf numFmtId="1" fontId="0" fillId="5" borderId="1" xfId="0" applyNumberFormat="1" applyFill="1" applyBorder="1"/>
    <xf numFmtId="0" fontId="9" fillId="6" borderId="1" xfId="0" applyFont="1" applyFill="1" applyBorder="1"/>
    <xf numFmtId="1" fontId="0" fillId="6" borderId="1" xfId="0" applyNumberFormat="1" applyFill="1" applyBorder="1"/>
    <xf numFmtId="166" fontId="0" fillId="0" borderId="1" xfId="1" applyNumberFormat="1" applyFont="1" applyFill="1" applyBorder="1"/>
    <xf numFmtId="166" fontId="4" fillId="5" borderId="1" xfId="1" applyNumberFormat="1" applyFont="1" applyFill="1" applyBorder="1"/>
    <xf numFmtId="166" fontId="4" fillId="6" borderId="1" xfId="1" applyNumberFormat="1" applyFont="1" applyFill="1" applyBorder="1"/>
    <xf numFmtId="165" fontId="0" fillId="0" borderId="0" xfId="0" applyNumberFormat="1"/>
    <xf numFmtId="165" fontId="0" fillId="3" borderId="0" xfId="0" applyNumberFormat="1" applyFill="1"/>
    <xf numFmtId="165" fontId="0" fillId="4" borderId="0" xfId="0" applyNumberFormat="1" applyFill="1"/>
    <xf numFmtId="1" fontId="0" fillId="5" borderId="0" xfId="0" applyNumberFormat="1" applyFill="1"/>
    <xf numFmtId="166" fontId="0" fillId="0" borderId="0" xfId="1" applyNumberFormat="1" applyFont="1"/>
    <xf numFmtId="9" fontId="0" fillId="0" borderId="1" xfId="2" applyFont="1" applyBorder="1" applyAlignment="1">
      <alignment horizontal="right"/>
    </xf>
    <xf numFmtId="9" fontId="0" fillId="0" borderId="0" xfId="0" applyNumberFormat="1"/>
    <xf numFmtId="167" fontId="0" fillId="0" borderId="0" xfId="2" applyNumberFormat="1" applyFont="1"/>
    <xf numFmtId="10" fontId="0" fillId="0" borderId="0" xfId="2" applyNumberFormat="1" applyFont="1"/>
    <xf numFmtId="0" fontId="11" fillId="0" borderId="0" xfId="0" applyFont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166" fontId="11" fillId="7" borderId="0" xfId="1" applyNumberFormat="1" applyFont="1" applyFill="1" applyAlignment="1">
      <alignment horizontal="center" vertical="center"/>
    </xf>
    <xf numFmtId="166" fontId="11" fillId="0" borderId="0" xfId="1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3" fontId="11" fillId="7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166" fontId="11" fillId="8" borderId="0" xfId="0" applyNumberFormat="1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166" fontId="11" fillId="6" borderId="0" xfId="0" applyNumberFormat="1" applyFont="1" applyFill="1" applyAlignment="1">
      <alignment horizontal="center" vertical="center"/>
    </xf>
    <xf numFmtId="3" fontId="11" fillId="8" borderId="0" xfId="0" applyNumberFormat="1" applyFont="1" applyFill="1" applyAlignment="1">
      <alignment horizontal="center" vertical="center"/>
    </xf>
    <xf numFmtId="3" fontId="11" fillId="6" borderId="0" xfId="0" applyNumberFormat="1" applyFont="1" applyFill="1" applyAlignment="1">
      <alignment horizontal="center" vertical="center"/>
    </xf>
    <xf numFmtId="0" fontId="0" fillId="7" borderId="0" xfId="0" applyFill="1"/>
    <xf numFmtId="0" fontId="14" fillId="7" borderId="0" xfId="0" applyFont="1" applyFill="1"/>
    <xf numFmtId="0" fontId="14" fillId="0" borderId="0" xfId="0" applyFont="1"/>
    <xf numFmtId="0" fontId="11" fillId="7" borderId="0" xfId="0" applyFont="1" applyFill="1" applyAlignment="1">
      <alignment horizontal="center"/>
    </xf>
    <xf numFmtId="166" fontId="11" fillId="7" borderId="0" xfId="1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166" fontId="11" fillId="0" borderId="0" xfId="1" applyNumberFormat="1" applyFont="1" applyAlignment="1">
      <alignment horizontal="center"/>
    </xf>
    <xf numFmtId="0" fontId="11" fillId="7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3" fontId="11" fillId="7" borderId="0" xfId="0" applyNumberFormat="1" applyFont="1" applyFill="1" applyBorder="1" applyAlignment="1">
      <alignment horizontal="center" vertical="center"/>
    </xf>
    <xf numFmtId="166" fontId="11" fillId="7" borderId="0" xfId="1" applyNumberFormat="1" applyFont="1" applyFill="1" applyBorder="1" applyAlignment="1">
      <alignment horizontal="center" vertical="center"/>
    </xf>
    <xf numFmtId="166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3" fontId="12" fillId="9" borderId="0" xfId="0" applyNumberFormat="1" applyFont="1" applyFill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3" fontId="12" fillId="9" borderId="1" xfId="0" applyNumberFormat="1" applyFont="1" applyFill="1" applyBorder="1" applyAlignment="1">
      <alignment horizontal="center" vertical="center"/>
    </xf>
    <xf numFmtId="166" fontId="12" fillId="9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66" fontId="11" fillId="0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1" fontId="17" fillId="0" borderId="0" xfId="0" applyNumberFormat="1" applyFont="1" applyBorder="1" applyAlignment="1">
      <alignment horizontal="center"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 wrapText="1"/>
    </xf>
    <xf numFmtId="166" fontId="12" fillId="9" borderId="0" xfId="0" applyNumberFormat="1" applyFont="1" applyFill="1" applyAlignment="1">
      <alignment horizontal="center" vertical="center"/>
    </xf>
    <xf numFmtId="166" fontId="12" fillId="9" borderId="0" xfId="0" applyNumberFormat="1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/>
    </xf>
    <xf numFmtId="166" fontId="12" fillId="9" borderId="0" xfId="1" applyNumberFormat="1" applyFont="1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E9ECA"/>
      <rgbColor rgb="00D3D3D3"/>
      <rgbColor rgb="00008000"/>
      <rgbColor rgb="0090EE9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AF5"/>
      <color rgb="FF006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openxmlformats.org/officeDocument/2006/relationships/image" Target="../media/image25.jpeg"/><Relationship Id="rId39" Type="http://schemas.openxmlformats.org/officeDocument/2006/relationships/image" Target="../media/image38.jpeg"/><Relationship Id="rId3" Type="http://schemas.openxmlformats.org/officeDocument/2006/relationships/image" Target="../media/image2.jpeg"/><Relationship Id="rId21" Type="http://schemas.openxmlformats.org/officeDocument/2006/relationships/image" Target="../media/image20.jpeg"/><Relationship Id="rId34" Type="http://schemas.openxmlformats.org/officeDocument/2006/relationships/image" Target="../media/image33.jpeg"/><Relationship Id="rId42" Type="http://schemas.openxmlformats.org/officeDocument/2006/relationships/image" Target="../media/image41.jpeg"/><Relationship Id="rId47" Type="http://schemas.openxmlformats.org/officeDocument/2006/relationships/image" Target="../media/image46.jpeg"/><Relationship Id="rId50" Type="http://schemas.openxmlformats.org/officeDocument/2006/relationships/image" Target="../media/image49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jpeg"/><Relationship Id="rId33" Type="http://schemas.openxmlformats.org/officeDocument/2006/relationships/image" Target="../media/image32.jpeg"/><Relationship Id="rId38" Type="http://schemas.openxmlformats.org/officeDocument/2006/relationships/image" Target="../media/image37.jpeg"/><Relationship Id="rId46" Type="http://schemas.openxmlformats.org/officeDocument/2006/relationships/image" Target="../media/image45.jpeg"/><Relationship Id="rId2" Type="http://schemas.microsoft.com/office/2007/relationships/hdphoto" Target="../media/hdphoto1.wdp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29" Type="http://schemas.openxmlformats.org/officeDocument/2006/relationships/image" Target="../media/image28.jpeg"/><Relationship Id="rId41" Type="http://schemas.openxmlformats.org/officeDocument/2006/relationships/image" Target="../media/image40.jpe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32" Type="http://schemas.openxmlformats.org/officeDocument/2006/relationships/image" Target="../media/image31.jpeg"/><Relationship Id="rId37" Type="http://schemas.openxmlformats.org/officeDocument/2006/relationships/image" Target="../media/image36.jpeg"/><Relationship Id="rId40" Type="http://schemas.openxmlformats.org/officeDocument/2006/relationships/image" Target="../media/image39.jpeg"/><Relationship Id="rId45" Type="http://schemas.openxmlformats.org/officeDocument/2006/relationships/image" Target="../media/image44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36" Type="http://schemas.openxmlformats.org/officeDocument/2006/relationships/image" Target="../media/image35.jpeg"/><Relationship Id="rId49" Type="http://schemas.openxmlformats.org/officeDocument/2006/relationships/image" Target="../media/image48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31" Type="http://schemas.openxmlformats.org/officeDocument/2006/relationships/image" Target="../media/image30.jpeg"/><Relationship Id="rId44" Type="http://schemas.openxmlformats.org/officeDocument/2006/relationships/image" Target="../media/image43.jpeg"/><Relationship Id="rId52" Type="http://schemas.openxmlformats.org/officeDocument/2006/relationships/image" Target="../media/image51.pn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jpeg"/><Relationship Id="rId30" Type="http://schemas.openxmlformats.org/officeDocument/2006/relationships/image" Target="../media/image29.jpeg"/><Relationship Id="rId35" Type="http://schemas.openxmlformats.org/officeDocument/2006/relationships/image" Target="../media/image34.jpeg"/><Relationship Id="rId43" Type="http://schemas.openxmlformats.org/officeDocument/2006/relationships/image" Target="../media/image42.jpeg"/><Relationship Id="rId48" Type="http://schemas.openxmlformats.org/officeDocument/2006/relationships/image" Target="../media/image47.jpeg"/><Relationship Id="rId8" Type="http://schemas.openxmlformats.org/officeDocument/2006/relationships/image" Target="../media/image7.jpeg"/><Relationship Id="rId5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0</xdr:row>
      <xdr:rowOff>66675</xdr:rowOff>
    </xdr:from>
    <xdr:to>
      <xdr:col>1</xdr:col>
      <xdr:colOff>1724025</xdr:colOff>
      <xdr:row>4</xdr:row>
      <xdr:rowOff>62732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EBD9102F-0E6D-44AC-C800-8BAE572DD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0601" y="66675"/>
          <a:ext cx="1457324" cy="758057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56</xdr:row>
      <xdr:rowOff>104775</xdr:rowOff>
    </xdr:from>
    <xdr:to>
      <xdr:col>1</xdr:col>
      <xdr:colOff>1695450</xdr:colOff>
      <xdr:row>56</xdr:row>
      <xdr:rowOff>1495425</xdr:rowOff>
    </xdr:to>
    <xdr:pic>
      <xdr:nvPicPr>
        <xdr:cNvPr id="4" name="Picture 0">
          <a:extLst>
            <a:ext uri="{FF2B5EF4-FFF2-40B4-BE49-F238E27FC236}">
              <a16:creationId xmlns:a16="http://schemas.microsoft.com/office/drawing/2014/main" xmlns="" id="{32F14681-295E-40B4-90CB-C147BB78D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62877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266700</xdr:colOff>
      <xdr:row>50</xdr:row>
      <xdr:rowOff>85725</xdr:rowOff>
    </xdr:from>
    <xdr:to>
      <xdr:col>1</xdr:col>
      <xdr:colOff>1685925</xdr:colOff>
      <xdr:row>50</xdr:row>
      <xdr:rowOff>1476375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F5CAE27D-D533-4B30-BB00-5917F8278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94322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438151</xdr:colOff>
      <xdr:row>57</xdr:row>
      <xdr:rowOff>133350</xdr:rowOff>
    </xdr:from>
    <xdr:to>
      <xdr:col>1</xdr:col>
      <xdr:colOff>1520611</xdr:colOff>
      <xdr:row>57</xdr:row>
      <xdr:rowOff>1419225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xmlns="" id="{D879FBBC-CBE8-4297-87C0-CEEF55336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1" y="4514850"/>
          <a:ext cx="108246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419101</xdr:colOff>
      <xdr:row>20</xdr:row>
      <xdr:rowOff>151953</xdr:rowOff>
    </xdr:from>
    <xdr:to>
      <xdr:col>1</xdr:col>
      <xdr:colOff>1485901</xdr:colOff>
      <xdr:row>20</xdr:row>
      <xdr:rowOff>1419225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xmlns="" id="{B964683A-CE91-47BA-837E-75B17C57F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1" y="6057453"/>
          <a:ext cx="1066800" cy="1267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247651</xdr:colOff>
      <xdr:row>52</xdr:row>
      <xdr:rowOff>190499</xdr:rowOff>
    </xdr:from>
    <xdr:to>
      <xdr:col>1</xdr:col>
      <xdr:colOff>1540507</xdr:colOff>
      <xdr:row>52</xdr:row>
      <xdr:rowOff>1457324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C7921A0A-0581-4E10-923E-4B17D53EB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1" y="7619999"/>
          <a:ext cx="1292856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305690</xdr:colOff>
      <xdr:row>47</xdr:row>
      <xdr:rowOff>47625</xdr:rowOff>
    </xdr:from>
    <xdr:to>
      <xdr:col>1</xdr:col>
      <xdr:colOff>1451988</xdr:colOff>
      <xdr:row>47</xdr:row>
      <xdr:rowOff>1447801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48C8AD2F-DA16-431F-91BC-85E6E0C22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590" y="9001125"/>
          <a:ext cx="1146298" cy="1400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219075</xdr:colOff>
      <xdr:row>49</xdr:row>
      <xdr:rowOff>64373</xdr:rowOff>
    </xdr:from>
    <xdr:to>
      <xdr:col>1</xdr:col>
      <xdr:colOff>1524000</xdr:colOff>
      <xdr:row>49</xdr:row>
      <xdr:rowOff>1343024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92C568F0-7877-488B-92A8-61599C5B5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10541873"/>
          <a:ext cx="1304925" cy="127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27</xdr:row>
      <xdr:rowOff>85725</xdr:rowOff>
    </xdr:from>
    <xdr:to>
      <xdr:col>1</xdr:col>
      <xdr:colOff>1619250</xdr:colOff>
      <xdr:row>27</xdr:row>
      <xdr:rowOff>1476375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xmlns="" id="{6FE88D24-FF5E-4EAA-A86E-AB9871E8B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1207770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31</xdr:row>
      <xdr:rowOff>66675</xdr:rowOff>
    </xdr:from>
    <xdr:to>
      <xdr:col>1</xdr:col>
      <xdr:colOff>1600200</xdr:colOff>
      <xdr:row>31</xdr:row>
      <xdr:rowOff>1457325</xdr:rowOff>
    </xdr:to>
    <xdr:pic>
      <xdr:nvPicPr>
        <xdr:cNvPr id="12" name="Picture 14">
          <a:extLst>
            <a:ext uri="{FF2B5EF4-FFF2-40B4-BE49-F238E27FC236}">
              <a16:creationId xmlns:a16="http://schemas.microsoft.com/office/drawing/2014/main" xmlns="" id="{AA17DA62-0ECA-4328-A4B7-A586630DD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1358265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48</xdr:row>
      <xdr:rowOff>85725</xdr:rowOff>
    </xdr:from>
    <xdr:to>
      <xdr:col>1</xdr:col>
      <xdr:colOff>1571625</xdr:colOff>
      <xdr:row>48</xdr:row>
      <xdr:rowOff>1476375</xdr:rowOff>
    </xdr:to>
    <xdr:pic>
      <xdr:nvPicPr>
        <xdr:cNvPr id="13" name="Picture 16">
          <a:extLst>
            <a:ext uri="{FF2B5EF4-FFF2-40B4-BE49-F238E27FC236}">
              <a16:creationId xmlns:a16="http://schemas.microsoft.com/office/drawing/2014/main" xmlns="" id="{F980C1A5-29A4-46F6-A49E-D50F4252C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512570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15</xdr:row>
      <xdr:rowOff>57150</xdr:rowOff>
    </xdr:from>
    <xdr:to>
      <xdr:col>1</xdr:col>
      <xdr:colOff>1600200</xdr:colOff>
      <xdr:row>15</xdr:row>
      <xdr:rowOff>1447800</xdr:rowOff>
    </xdr:to>
    <xdr:pic>
      <xdr:nvPicPr>
        <xdr:cNvPr id="14" name="Picture 35">
          <a:extLst>
            <a:ext uri="{FF2B5EF4-FFF2-40B4-BE49-F238E27FC236}">
              <a16:creationId xmlns:a16="http://schemas.microsoft.com/office/drawing/2014/main" xmlns="" id="{67E66955-E8DA-4A98-B12F-DC23DCCF2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1662112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8</xdr:row>
      <xdr:rowOff>76200</xdr:rowOff>
    </xdr:from>
    <xdr:to>
      <xdr:col>1</xdr:col>
      <xdr:colOff>1590675</xdr:colOff>
      <xdr:row>8</xdr:row>
      <xdr:rowOff>1466850</xdr:rowOff>
    </xdr:to>
    <xdr:pic>
      <xdr:nvPicPr>
        <xdr:cNvPr id="15" name="Picture 36">
          <a:extLst>
            <a:ext uri="{FF2B5EF4-FFF2-40B4-BE49-F238E27FC236}">
              <a16:creationId xmlns:a16="http://schemas.microsoft.com/office/drawing/2014/main" xmlns="" id="{58E2063C-B5B3-47A7-AB12-D23E7119F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816417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32</xdr:row>
      <xdr:rowOff>85725</xdr:rowOff>
    </xdr:from>
    <xdr:to>
      <xdr:col>1</xdr:col>
      <xdr:colOff>1571625</xdr:colOff>
      <xdr:row>32</xdr:row>
      <xdr:rowOff>1476375</xdr:rowOff>
    </xdr:to>
    <xdr:pic>
      <xdr:nvPicPr>
        <xdr:cNvPr id="16" name="Picture 37">
          <a:extLst>
            <a:ext uri="{FF2B5EF4-FFF2-40B4-BE49-F238E27FC236}">
              <a16:creationId xmlns:a16="http://schemas.microsoft.com/office/drawing/2014/main" xmlns="" id="{6EA6F3C0-9BDF-4041-9C7C-454AF8085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969770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44</xdr:row>
      <xdr:rowOff>85725</xdr:rowOff>
    </xdr:from>
    <xdr:to>
      <xdr:col>1</xdr:col>
      <xdr:colOff>1600200</xdr:colOff>
      <xdr:row>44</xdr:row>
      <xdr:rowOff>1476375</xdr:rowOff>
    </xdr:to>
    <xdr:pic>
      <xdr:nvPicPr>
        <xdr:cNvPr id="17" name="Picture 38">
          <a:extLst>
            <a:ext uri="{FF2B5EF4-FFF2-40B4-BE49-F238E27FC236}">
              <a16:creationId xmlns:a16="http://schemas.microsoft.com/office/drawing/2014/main" xmlns="" id="{08C7818F-5719-4986-B78E-AD70CF6BE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2122170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35</xdr:row>
      <xdr:rowOff>76200</xdr:rowOff>
    </xdr:from>
    <xdr:to>
      <xdr:col>1</xdr:col>
      <xdr:colOff>1571625</xdr:colOff>
      <xdr:row>35</xdr:row>
      <xdr:rowOff>1466850</xdr:rowOff>
    </xdr:to>
    <xdr:pic>
      <xdr:nvPicPr>
        <xdr:cNvPr id="18" name="Picture 39">
          <a:extLst>
            <a:ext uri="{FF2B5EF4-FFF2-40B4-BE49-F238E27FC236}">
              <a16:creationId xmlns:a16="http://schemas.microsoft.com/office/drawing/2014/main" xmlns="" id="{20879D69-AE01-433C-A86B-CB7012EA3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273617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17</xdr:row>
      <xdr:rowOff>95250</xdr:rowOff>
    </xdr:from>
    <xdr:to>
      <xdr:col>1</xdr:col>
      <xdr:colOff>1552575</xdr:colOff>
      <xdr:row>17</xdr:row>
      <xdr:rowOff>1485900</xdr:rowOff>
    </xdr:to>
    <xdr:pic>
      <xdr:nvPicPr>
        <xdr:cNvPr id="19" name="Picture 43">
          <a:extLst>
            <a:ext uri="{FF2B5EF4-FFF2-40B4-BE49-F238E27FC236}">
              <a16:creationId xmlns:a16="http://schemas.microsoft.com/office/drawing/2014/main" xmlns="" id="{76D56BD7-4103-4149-AAB2-BC2A3313F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427922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38</xdr:row>
      <xdr:rowOff>95250</xdr:rowOff>
    </xdr:from>
    <xdr:to>
      <xdr:col>1</xdr:col>
      <xdr:colOff>1562100</xdr:colOff>
      <xdr:row>38</xdr:row>
      <xdr:rowOff>1485900</xdr:rowOff>
    </xdr:to>
    <xdr:pic>
      <xdr:nvPicPr>
        <xdr:cNvPr id="20" name="Picture 44">
          <a:extLst>
            <a:ext uri="{FF2B5EF4-FFF2-40B4-BE49-F238E27FC236}">
              <a16:creationId xmlns:a16="http://schemas.microsoft.com/office/drawing/2014/main" xmlns="" id="{9F5E2338-D8D2-43EC-B983-D737F8C0D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580322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41</xdr:row>
      <xdr:rowOff>76200</xdr:rowOff>
    </xdr:from>
    <xdr:to>
      <xdr:col>1</xdr:col>
      <xdr:colOff>1552575</xdr:colOff>
      <xdr:row>41</xdr:row>
      <xdr:rowOff>1466850</xdr:rowOff>
    </xdr:to>
    <xdr:pic>
      <xdr:nvPicPr>
        <xdr:cNvPr id="21" name="Picture 49">
          <a:extLst>
            <a:ext uri="{FF2B5EF4-FFF2-40B4-BE49-F238E27FC236}">
              <a16:creationId xmlns:a16="http://schemas.microsoft.com/office/drawing/2014/main" xmlns="" id="{8252EE42-1C3A-42A3-A459-CB4718305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730817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45</xdr:row>
      <xdr:rowOff>66675</xdr:rowOff>
    </xdr:from>
    <xdr:to>
      <xdr:col>1</xdr:col>
      <xdr:colOff>1600200</xdr:colOff>
      <xdr:row>45</xdr:row>
      <xdr:rowOff>1457325</xdr:rowOff>
    </xdr:to>
    <xdr:pic>
      <xdr:nvPicPr>
        <xdr:cNvPr id="22" name="Picture 51">
          <a:extLst>
            <a:ext uri="{FF2B5EF4-FFF2-40B4-BE49-F238E27FC236}">
              <a16:creationId xmlns:a16="http://schemas.microsoft.com/office/drawing/2014/main" xmlns="" id="{9D033893-1EE9-4D43-BAD6-0848629A4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2882265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47625</xdr:rowOff>
    </xdr:from>
    <xdr:to>
      <xdr:col>1</xdr:col>
      <xdr:colOff>1581150</xdr:colOff>
      <xdr:row>37</xdr:row>
      <xdr:rowOff>1438275</xdr:rowOff>
    </xdr:to>
    <xdr:pic>
      <xdr:nvPicPr>
        <xdr:cNvPr id="23" name="Picture 54">
          <a:extLst>
            <a:ext uri="{FF2B5EF4-FFF2-40B4-BE49-F238E27FC236}">
              <a16:creationId xmlns:a16="http://schemas.microsoft.com/office/drawing/2014/main" xmlns="" id="{07AD96E8-6DAC-4F5F-857E-CE027823C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32760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9</xdr:row>
      <xdr:rowOff>57150</xdr:rowOff>
    </xdr:from>
    <xdr:to>
      <xdr:col>1</xdr:col>
      <xdr:colOff>1600200</xdr:colOff>
      <xdr:row>9</xdr:row>
      <xdr:rowOff>1447800</xdr:rowOff>
    </xdr:to>
    <xdr:pic>
      <xdr:nvPicPr>
        <xdr:cNvPr id="24" name="Picture 68">
          <a:extLst>
            <a:ext uri="{FF2B5EF4-FFF2-40B4-BE49-F238E27FC236}">
              <a16:creationId xmlns:a16="http://schemas.microsoft.com/office/drawing/2014/main" xmlns="" id="{3A1FB68D-6A65-49EA-810B-CE949BD2D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338512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219075</xdr:colOff>
      <xdr:row>42</xdr:row>
      <xdr:rowOff>95250</xdr:rowOff>
    </xdr:from>
    <xdr:to>
      <xdr:col>1</xdr:col>
      <xdr:colOff>1638300</xdr:colOff>
      <xdr:row>42</xdr:row>
      <xdr:rowOff>1485900</xdr:rowOff>
    </xdr:to>
    <xdr:pic>
      <xdr:nvPicPr>
        <xdr:cNvPr id="25" name="Picture 69">
          <a:extLst>
            <a:ext uri="{FF2B5EF4-FFF2-40B4-BE49-F238E27FC236}">
              <a16:creationId xmlns:a16="http://schemas.microsoft.com/office/drawing/2014/main" xmlns="" id="{C4826921-E7E5-4189-806B-9A07A6601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3494722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11</xdr:row>
      <xdr:rowOff>57150</xdr:rowOff>
    </xdr:from>
    <xdr:to>
      <xdr:col>1</xdr:col>
      <xdr:colOff>1647825</xdr:colOff>
      <xdr:row>11</xdr:row>
      <xdr:rowOff>1447800</xdr:rowOff>
    </xdr:to>
    <xdr:pic>
      <xdr:nvPicPr>
        <xdr:cNvPr id="26" name="Picture 70">
          <a:extLst>
            <a:ext uri="{FF2B5EF4-FFF2-40B4-BE49-F238E27FC236}">
              <a16:creationId xmlns:a16="http://schemas.microsoft.com/office/drawing/2014/main" xmlns="" id="{CB84C8EF-15F0-49D1-A403-CCF4A2B34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3643312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247650</xdr:colOff>
      <xdr:row>51</xdr:row>
      <xdr:rowOff>57150</xdr:rowOff>
    </xdr:from>
    <xdr:to>
      <xdr:col>1</xdr:col>
      <xdr:colOff>1666875</xdr:colOff>
      <xdr:row>51</xdr:row>
      <xdr:rowOff>1447800</xdr:rowOff>
    </xdr:to>
    <xdr:pic>
      <xdr:nvPicPr>
        <xdr:cNvPr id="28" name="Picture 74">
          <a:extLst>
            <a:ext uri="{FF2B5EF4-FFF2-40B4-BE49-F238E27FC236}">
              <a16:creationId xmlns:a16="http://schemas.microsoft.com/office/drawing/2014/main" xmlns="" id="{FDF6BB8B-CCCC-4613-9D61-4D82745F2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948112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247650</xdr:colOff>
      <xdr:row>46</xdr:row>
      <xdr:rowOff>57150</xdr:rowOff>
    </xdr:from>
    <xdr:to>
      <xdr:col>1</xdr:col>
      <xdr:colOff>1666875</xdr:colOff>
      <xdr:row>46</xdr:row>
      <xdr:rowOff>1447800</xdr:rowOff>
    </xdr:to>
    <xdr:pic>
      <xdr:nvPicPr>
        <xdr:cNvPr id="29" name="Picture 77">
          <a:extLst>
            <a:ext uri="{FF2B5EF4-FFF2-40B4-BE49-F238E27FC236}">
              <a16:creationId xmlns:a16="http://schemas.microsoft.com/office/drawing/2014/main" xmlns="" id="{77A6982C-2BF3-42C3-BCBE-CF2C01A0D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4100512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266700</xdr:colOff>
      <xdr:row>10</xdr:row>
      <xdr:rowOff>66675</xdr:rowOff>
    </xdr:from>
    <xdr:to>
      <xdr:col>1</xdr:col>
      <xdr:colOff>1685925</xdr:colOff>
      <xdr:row>10</xdr:row>
      <xdr:rowOff>1457325</xdr:rowOff>
    </xdr:to>
    <xdr:pic>
      <xdr:nvPicPr>
        <xdr:cNvPr id="30" name="Picture 78">
          <a:extLst>
            <a:ext uri="{FF2B5EF4-FFF2-40B4-BE49-F238E27FC236}">
              <a16:creationId xmlns:a16="http://schemas.microsoft.com/office/drawing/2014/main" xmlns="" id="{2317FC7E-96C3-490F-AC34-169E5EFDE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4253865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247650</xdr:colOff>
      <xdr:row>16</xdr:row>
      <xdr:rowOff>66675</xdr:rowOff>
    </xdr:from>
    <xdr:to>
      <xdr:col>1</xdr:col>
      <xdr:colOff>1666875</xdr:colOff>
      <xdr:row>16</xdr:row>
      <xdr:rowOff>1457325</xdr:rowOff>
    </xdr:to>
    <xdr:pic>
      <xdr:nvPicPr>
        <xdr:cNvPr id="31" name="Picture 85">
          <a:extLst>
            <a:ext uri="{FF2B5EF4-FFF2-40B4-BE49-F238E27FC236}">
              <a16:creationId xmlns:a16="http://schemas.microsoft.com/office/drawing/2014/main" xmlns="" id="{1616A791-195C-4E20-8678-872DD47E0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4406265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397467</xdr:colOff>
      <xdr:row>29</xdr:row>
      <xdr:rowOff>120309</xdr:rowOff>
    </xdr:from>
    <xdr:to>
      <xdr:col>1</xdr:col>
      <xdr:colOff>1466850</xdr:colOff>
      <xdr:row>29</xdr:row>
      <xdr:rowOff>1390650</xdr:rowOff>
    </xdr:to>
    <xdr:pic>
      <xdr:nvPicPr>
        <xdr:cNvPr id="32" name="Picture 87">
          <a:extLst>
            <a:ext uri="{FF2B5EF4-FFF2-40B4-BE49-F238E27FC236}">
              <a16:creationId xmlns:a16="http://schemas.microsoft.com/office/drawing/2014/main" xmlns="" id="{D2F56268-A191-4BB6-AE91-B74E85BA7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367" y="45640284"/>
          <a:ext cx="1069383" cy="1270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390526</xdr:colOff>
      <xdr:row>40</xdr:row>
      <xdr:rowOff>114300</xdr:rowOff>
    </xdr:from>
    <xdr:to>
      <xdr:col>1</xdr:col>
      <xdr:colOff>1513429</xdr:colOff>
      <xdr:row>40</xdr:row>
      <xdr:rowOff>1485900</xdr:rowOff>
    </xdr:to>
    <xdr:pic>
      <xdr:nvPicPr>
        <xdr:cNvPr id="33" name="Picture 89">
          <a:extLst>
            <a:ext uri="{FF2B5EF4-FFF2-40B4-BE49-F238E27FC236}">
              <a16:creationId xmlns:a16="http://schemas.microsoft.com/office/drawing/2014/main" xmlns="" id="{0AC01DF2-63FC-4BFD-B3AB-8FFA73AE6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6" y="47158275"/>
          <a:ext cx="1122903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257175</xdr:colOff>
      <xdr:row>25</xdr:row>
      <xdr:rowOff>66675</xdr:rowOff>
    </xdr:from>
    <xdr:to>
      <xdr:col>1</xdr:col>
      <xdr:colOff>1676400</xdr:colOff>
      <xdr:row>25</xdr:row>
      <xdr:rowOff>1457325</xdr:rowOff>
    </xdr:to>
    <xdr:pic>
      <xdr:nvPicPr>
        <xdr:cNvPr id="34" name="Picture 90">
          <a:extLst>
            <a:ext uri="{FF2B5EF4-FFF2-40B4-BE49-F238E27FC236}">
              <a16:creationId xmlns:a16="http://schemas.microsoft.com/office/drawing/2014/main" xmlns="" id="{CA99D769-C6C5-47CE-98D3-02A45F108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4863465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247650</xdr:colOff>
      <xdr:row>55</xdr:row>
      <xdr:rowOff>38100</xdr:rowOff>
    </xdr:from>
    <xdr:to>
      <xdr:col>1</xdr:col>
      <xdr:colOff>1666875</xdr:colOff>
      <xdr:row>55</xdr:row>
      <xdr:rowOff>1428750</xdr:rowOff>
    </xdr:to>
    <xdr:pic>
      <xdr:nvPicPr>
        <xdr:cNvPr id="35" name="Picture 94">
          <a:extLst>
            <a:ext uri="{FF2B5EF4-FFF2-40B4-BE49-F238E27FC236}">
              <a16:creationId xmlns:a16="http://schemas.microsoft.com/office/drawing/2014/main" xmlns="" id="{92DD539E-510C-401C-A091-3533EEF07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013007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247650</xdr:colOff>
      <xdr:row>53</xdr:row>
      <xdr:rowOff>57150</xdr:rowOff>
    </xdr:from>
    <xdr:to>
      <xdr:col>1</xdr:col>
      <xdr:colOff>1666875</xdr:colOff>
      <xdr:row>53</xdr:row>
      <xdr:rowOff>1447800</xdr:rowOff>
    </xdr:to>
    <xdr:pic>
      <xdr:nvPicPr>
        <xdr:cNvPr id="36" name="Picture 95">
          <a:extLst>
            <a:ext uri="{FF2B5EF4-FFF2-40B4-BE49-F238E27FC236}">
              <a16:creationId xmlns:a16="http://schemas.microsoft.com/office/drawing/2014/main" xmlns="" id="{BF93149E-749A-4F01-B554-0BC394D95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167312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43</xdr:row>
      <xdr:rowOff>85725</xdr:rowOff>
    </xdr:from>
    <xdr:to>
      <xdr:col>1</xdr:col>
      <xdr:colOff>1695450</xdr:colOff>
      <xdr:row>43</xdr:row>
      <xdr:rowOff>1476375</xdr:rowOff>
    </xdr:to>
    <xdr:pic>
      <xdr:nvPicPr>
        <xdr:cNvPr id="37" name="Picture 100">
          <a:extLst>
            <a:ext uri="{FF2B5EF4-FFF2-40B4-BE49-F238E27FC236}">
              <a16:creationId xmlns:a16="http://schemas.microsoft.com/office/drawing/2014/main" xmlns="" id="{EB2AA799-DC79-4699-8B83-46A15BBCC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322570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30</xdr:row>
      <xdr:rowOff>66675</xdr:rowOff>
    </xdr:from>
    <xdr:to>
      <xdr:col>1</xdr:col>
      <xdr:colOff>1724025</xdr:colOff>
      <xdr:row>30</xdr:row>
      <xdr:rowOff>1457325</xdr:rowOff>
    </xdr:to>
    <xdr:pic>
      <xdr:nvPicPr>
        <xdr:cNvPr id="38" name="Picture 0">
          <a:extLst>
            <a:ext uri="{FF2B5EF4-FFF2-40B4-BE49-F238E27FC236}">
              <a16:creationId xmlns:a16="http://schemas.microsoft.com/office/drawing/2014/main" xmlns="" id="{1AE90C46-3F29-423A-95D6-4C4780872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5473065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285750</xdr:colOff>
      <xdr:row>21</xdr:row>
      <xdr:rowOff>66675</xdr:rowOff>
    </xdr:from>
    <xdr:to>
      <xdr:col>1</xdr:col>
      <xdr:colOff>1704975</xdr:colOff>
      <xdr:row>21</xdr:row>
      <xdr:rowOff>1457325</xdr:rowOff>
    </xdr:to>
    <xdr:pic>
      <xdr:nvPicPr>
        <xdr:cNvPr id="39" name="Picture 10">
          <a:extLst>
            <a:ext uri="{FF2B5EF4-FFF2-40B4-BE49-F238E27FC236}">
              <a16:creationId xmlns:a16="http://schemas.microsoft.com/office/drawing/2014/main" xmlns="" id="{B14F932C-4EE7-40F8-A1C6-6F35D4263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625465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285750</xdr:colOff>
      <xdr:row>24</xdr:row>
      <xdr:rowOff>47625</xdr:rowOff>
    </xdr:from>
    <xdr:to>
      <xdr:col>1</xdr:col>
      <xdr:colOff>1704975</xdr:colOff>
      <xdr:row>24</xdr:row>
      <xdr:rowOff>1438275</xdr:rowOff>
    </xdr:to>
    <xdr:pic>
      <xdr:nvPicPr>
        <xdr:cNvPr id="40" name="Picture 13">
          <a:extLst>
            <a:ext uri="{FF2B5EF4-FFF2-40B4-BE49-F238E27FC236}">
              <a16:creationId xmlns:a16="http://schemas.microsoft.com/office/drawing/2014/main" xmlns="" id="{D28C7000-4528-45D0-AE2C-F2AE99D88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75960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257175</xdr:colOff>
      <xdr:row>22</xdr:row>
      <xdr:rowOff>57150</xdr:rowOff>
    </xdr:from>
    <xdr:to>
      <xdr:col>1</xdr:col>
      <xdr:colOff>1676400</xdr:colOff>
      <xdr:row>22</xdr:row>
      <xdr:rowOff>1447800</xdr:rowOff>
    </xdr:to>
    <xdr:pic>
      <xdr:nvPicPr>
        <xdr:cNvPr id="41" name="Picture 14">
          <a:extLst>
            <a:ext uri="{FF2B5EF4-FFF2-40B4-BE49-F238E27FC236}">
              <a16:creationId xmlns:a16="http://schemas.microsoft.com/office/drawing/2014/main" xmlns="" id="{68EE8FB9-0C84-4D3A-B2D5-682A1593C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5929312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34</xdr:row>
      <xdr:rowOff>47625</xdr:rowOff>
    </xdr:from>
    <xdr:to>
      <xdr:col>1</xdr:col>
      <xdr:colOff>1695450</xdr:colOff>
      <xdr:row>34</xdr:row>
      <xdr:rowOff>1438275</xdr:rowOff>
    </xdr:to>
    <xdr:pic>
      <xdr:nvPicPr>
        <xdr:cNvPr id="42" name="Picture 15">
          <a:extLst>
            <a:ext uri="{FF2B5EF4-FFF2-40B4-BE49-F238E27FC236}">
              <a16:creationId xmlns:a16="http://schemas.microsoft.com/office/drawing/2014/main" xmlns="" id="{5CE06A94-F8E0-4DE8-8613-E11DA1C2D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6080760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238125</xdr:colOff>
      <xdr:row>23</xdr:row>
      <xdr:rowOff>47625</xdr:rowOff>
    </xdr:from>
    <xdr:to>
      <xdr:col>1</xdr:col>
      <xdr:colOff>1657350</xdr:colOff>
      <xdr:row>23</xdr:row>
      <xdr:rowOff>1438275</xdr:rowOff>
    </xdr:to>
    <xdr:pic>
      <xdr:nvPicPr>
        <xdr:cNvPr id="43" name="Picture 16">
          <a:extLst>
            <a:ext uri="{FF2B5EF4-FFF2-40B4-BE49-F238E27FC236}">
              <a16:creationId xmlns:a16="http://schemas.microsoft.com/office/drawing/2014/main" xmlns="" id="{6020ED9E-7089-41DA-B029-0F6690D55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6233160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247650</xdr:colOff>
      <xdr:row>13</xdr:row>
      <xdr:rowOff>76200</xdr:rowOff>
    </xdr:from>
    <xdr:to>
      <xdr:col>1</xdr:col>
      <xdr:colOff>1666875</xdr:colOff>
      <xdr:row>13</xdr:row>
      <xdr:rowOff>1466850</xdr:rowOff>
    </xdr:to>
    <xdr:pic>
      <xdr:nvPicPr>
        <xdr:cNvPr id="44" name="Picture 17">
          <a:extLst>
            <a:ext uri="{FF2B5EF4-FFF2-40B4-BE49-F238E27FC236}">
              <a16:creationId xmlns:a16="http://schemas.microsoft.com/office/drawing/2014/main" xmlns="" id="{F7C1C5C3-5880-4D9E-9B16-9C877B5BB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6388417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266700</xdr:colOff>
      <xdr:row>19</xdr:row>
      <xdr:rowOff>66675</xdr:rowOff>
    </xdr:from>
    <xdr:to>
      <xdr:col>1</xdr:col>
      <xdr:colOff>1685925</xdr:colOff>
      <xdr:row>19</xdr:row>
      <xdr:rowOff>1457325</xdr:rowOff>
    </xdr:to>
    <xdr:pic>
      <xdr:nvPicPr>
        <xdr:cNvPr id="45" name="Picture 18">
          <a:extLst>
            <a:ext uri="{FF2B5EF4-FFF2-40B4-BE49-F238E27FC236}">
              <a16:creationId xmlns:a16="http://schemas.microsoft.com/office/drawing/2014/main" xmlns="" id="{160C9E21-624C-4313-91B6-10C965D3A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6539865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285750</xdr:colOff>
      <xdr:row>39</xdr:row>
      <xdr:rowOff>76200</xdr:rowOff>
    </xdr:from>
    <xdr:to>
      <xdr:col>1</xdr:col>
      <xdr:colOff>1704975</xdr:colOff>
      <xdr:row>39</xdr:row>
      <xdr:rowOff>1466850</xdr:rowOff>
    </xdr:to>
    <xdr:pic>
      <xdr:nvPicPr>
        <xdr:cNvPr id="46" name="Picture 19">
          <a:extLst>
            <a:ext uri="{FF2B5EF4-FFF2-40B4-BE49-F238E27FC236}">
              <a16:creationId xmlns:a16="http://schemas.microsoft.com/office/drawing/2014/main" xmlns="" id="{1A22D9B2-2449-421A-A861-667C507F4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693217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266700</xdr:colOff>
      <xdr:row>26</xdr:row>
      <xdr:rowOff>76200</xdr:rowOff>
    </xdr:from>
    <xdr:to>
      <xdr:col>1</xdr:col>
      <xdr:colOff>1685925</xdr:colOff>
      <xdr:row>26</xdr:row>
      <xdr:rowOff>1466850</xdr:rowOff>
    </xdr:to>
    <xdr:pic>
      <xdr:nvPicPr>
        <xdr:cNvPr id="47" name="Picture 23">
          <a:extLst>
            <a:ext uri="{FF2B5EF4-FFF2-40B4-BE49-F238E27FC236}">
              <a16:creationId xmlns:a16="http://schemas.microsoft.com/office/drawing/2014/main" xmlns="" id="{C6D9ABE4-3F54-41BB-9AA5-955B870BE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6845617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18</xdr:row>
      <xdr:rowOff>76200</xdr:rowOff>
    </xdr:from>
    <xdr:to>
      <xdr:col>1</xdr:col>
      <xdr:colOff>1695450</xdr:colOff>
      <xdr:row>18</xdr:row>
      <xdr:rowOff>1466850</xdr:rowOff>
    </xdr:to>
    <xdr:pic>
      <xdr:nvPicPr>
        <xdr:cNvPr id="48" name="Picture 25">
          <a:extLst>
            <a:ext uri="{FF2B5EF4-FFF2-40B4-BE49-F238E27FC236}">
              <a16:creationId xmlns:a16="http://schemas.microsoft.com/office/drawing/2014/main" xmlns="" id="{BC655EBB-97B7-4FE7-9AFA-9213BDFA5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6998017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54</xdr:row>
      <xdr:rowOff>66675</xdr:rowOff>
    </xdr:from>
    <xdr:to>
      <xdr:col>1</xdr:col>
      <xdr:colOff>1695450</xdr:colOff>
      <xdr:row>54</xdr:row>
      <xdr:rowOff>1457325</xdr:rowOff>
    </xdr:to>
    <xdr:pic>
      <xdr:nvPicPr>
        <xdr:cNvPr id="49" name="Picture 26">
          <a:extLst>
            <a:ext uri="{FF2B5EF4-FFF2-40B4-BE49-F238E27FC236}">
              <a16:creationId xmlns:a16="http://schemas.microsoft.com/office/drawing/2014/main" xmlns="" id="{8033155D-3A03-496F-842F-C9A690C4D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7149465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12</xdr:row>
      <xdr:rowOff>57150</xdr:rowOff>
    </xdr:from>
    <xdr:to>
      <xdr:col>1</xdr:col>
      <xdr:colOff>1714500</xdr:colOff>
      <xdr:row>12</xdr:row>
      <xdr:rowOff>1447800</xdr:rowOff>
    </xdr:to>
    <xdr:pic>
      <xdr:nvPicPr>
        <xdr:cNvPr id="50" name="Picture 27">
          <a:extLst>
            <a:ext uri="{FF2B5EF4-FFF2-40B4-BE49-F238E27FC236}">
              <a16:creationId xmlns:a16="http://schemas.microsoft.com/office/drawing/2014/main" xmlns="" id="{09B19E06-C3A7-4709-99A3-4067D03E5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7300912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28</xdr:row>
      <xdr:rowOff>76200</xdr:rowOff>
    </xdr:from>
    <xdr:to>
      <xdr:col>1</xdr:col>
      <xdr:colOff>1724025</xdr:colOff>
      <xdr:row>28</xdr:row>
      <xdr:rowOff>1466850</xdr:rowOff>
    </xdr:to>
    <xdr:pic>
      <xdr:nvPicPr>
        <xdr:cNvPr id="51" name="Picture 28">
          <a:extLst>
            <a:ext uri="{FF2B5EF4-FFF2-40B4-BE49-F238E27FC236}">
              <a16:creationId xmlns:a16="http://schemas.microsoft.com/office/drawing/2014/main" xmlns="" id="{0F4EA20C-5F96-4FCA-A1E5-CADCBCBB9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74552175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14</xdr:row>
      <xdr:rowOff>85725</xdr:rowOff>
    </xdr:from>
    <xdr:to>
      <xdr:col>1</xdr:col>
      <xdr:colOff>1724025</xdr:colOff>
      <xdr:row>14</xdr:row>
      <xdr:rowOff>1476375</xdr:rowOff>
    </xdr:to>
    <xdr:pic>
      <xdr:nvPicPr>
        <xdr:cNvPr id="52" name="Picture 29">
          <a:extLst>
            <a:ext uri="{FF2B5EF4-FFF2-40B4-BE49-F238E27FC236}">
              <a16:creationId xmlns:a16="http://schemas.microsoft.com/office/drawing/2014/main" xmlns="" id="{03E14D3F-E317-4666-B59F-B7F66F6D4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7608570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285750</xdr:colOff>
      <xdr:row>36</xdr:row>
      <xdr:rowOff>66675</xdr:rowOff>
    </xdr:from>
    <xdr:to>
      <xdr:col>1</xdr:col>
      <xdr:colOff>1704975</xdr:colOff>
      <xdr:row>36</xdr:row>
      <xdr:rowOff>1457325</xdr:rowOff>
    </xdr:to>
    <xdr:pic>
      <xdr:nvPicPr>
        <xdr:cNvPr id="53" name="Picture 33">
          <a:extLst>
            <a:ext uri="{FF2B5EF4-FFF2-40B4-BE49-F238E27FC236}">
              <a16:creationId xmlns:a16="http://schemas.microsoft.com/office/drawing/2014/main" xmlns="" id="{55E3696D-0698-4B46-95D8-74753ED73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7590650"/>
          <a:ext cx="14192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53</xdr:col>
      <xdr:colOff>361951</xdr:colOff>
      <xdr:row>0</xdr:row>
      <xdr:rowOff>38100</xdr:rowOff>
    </xdr:from>
    <xdr:to>
      <xdr:col>55</xdr:col>
      <xdr:colOff>762000</xdr:colOff>
      <xdr:row>1</xdr:row>
      <xdr:rowOff>9525</xdr:rowOff>
    </xdr:to>
    <xdr:pic>
      <xdr:nvPicPr>
        <xdr:cNvPr id="54" name="Image 53">
          <a:extLst>
            <a:ext uri="{FF2B5EF4-FFF2-40B4-BE49-F238E27FC236}">
              <a16:creationId xmlns:a16="http://schemas.microsoft.com/office/drawing/2014/main" xmlns="" id="{85303EB1-7A93-4BBC-9360-4543A9B67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3525501" y="38100"/>
          <a:ext cx="1866899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O40"/>
  <sheetViews>
    <sheetView topLeftCell="B1" workbookViewId="0">
      <selection activeCell="I20" sqref="I20"/>
    </sheetView>
  </sheetViews>
  <sheetFormatPr defaultColWidth="11.42578125" defaultRowHeight="12.75" x14ac:dyDescent="0.2"/>
  <cols>
    <col min="1" max="1" width="42.28515625" bestFit="1" customWidth="1"/>
    <col min="2" max="2" width="18.85546875" bestFit="1" customWidth="1"/>
    <col min="3" max="3" width="11.85546875" customWidth="1"/>
    <col min="10" max="10" width="39.85546875" bestFit="1" customWidth="1"/>
    <col min="11" max="11" width="18.85546875" bestFit="1" customWidth="1"/>
  </cols>
  <sheetData>
    <row r="1" spans="1:12" ht="20.25" x14ac:dyDescent="0.3">
      <c r="A1" s="4" t="s">
        <v>85</v>
      </c>
      <c r="C1" s="5"/>
      <c r="J1" s="4" t="s">
        <v>87</v>
      </c>
      <c r="L1" s="5"/>
    </row>
    <row r="2" spans="1:12" ht="18" x14ac:dyDescent="0.25">
      <c r="A2" s="6"/>
      <c r="C2" s="6"/>
      <c r="J2" s="6"/>
      <c r="L2" s="6"/>
    </row>
    <row r="3" spans="1:12" ht="18" x14ac:dyDescent="0.25">
      <c r="A3" s="7" t="s">
        <v>65</v>
      </c>
      <c r="B3" s="8"/>
      <c r="C3" s="6"/>
      <c r="J3" s="7" t="s">
        <v>65</v>
      </c>
      <c r="K3" s="8"/>
      <c r="L3" s="6"/>
    </row>
    <row r="4" spans="1:12" x14ac:dyDescent="0.2">
      <c r="A4" s="7" t="s">
        <v>29</v>
      </c>
      <c r="B4" s="31" t="e">
        <f>+C4/B8</f>
        <v>#REF!</v>
      </c>
      <c r="C4">
        <v>1392</v>
      </c>
      <c r="E4" s="1"/>
      <c r="F4">
        <f>+C4+L4</f>
        <v>2215</v>
      </c>
      <c r="G4" s="3" t="e">
        <f>+F4/G8</f>
        <v>#REF!</v>
      </c>
      <c r="J4" s="7" t="s">
        <v>29</v>
      </c>
      <c r="K4" s="31" t="e">
        <f>+L4/K8</f>
        <v>#REF!</v>
      </c>
      <c r="L4">
        <v>823</v>
      </c>
    </row>
    <row r="5" spans="1:12" x14ac:dyDescent="0.2">
      <c r="A5" s="7" t="s">
        <v>66</v>
      </c>
      <c r="B5" s="9" t="e">
        <f>+C5/B8</f>
        <v>#REF!</v>
      </c>
      <c r="C5">
        <v>1467</v>
      </c>
      <c r="E5" s="1"/>
      <c r="F5">
        <f>+C5+L5</f>
        <v>1882</v>
      </c>
      <c r="G5" s="3" t="e">
        <f>+F5/G8</f>
        <v>#REF!</v>
      </c>
      <c r="J5" s="7" t="s">
        <v>66</v>
      </c>
      <c r="K5" s="9" t="e">
        <f>+L5/K8</f>
        <v>#REF!</v>
      </c>
      <c r="L5">
        <v>415</v>
      </c>
    </row>
    <row r="6" spans="1:12" x14ac:dyDescent="0.2">
      <c r="A6" s="7" t="s">
        <v>67</v>
      </c>
      <c r="B6" s="9" t="e">
        <f>+C6/B8</f>
        <v>#REF!</v>
      </c>
      <c r="C6">
        <v>213</v>
      </c>
      <c r="F6">
        <f>+C6+L6</f>
        <v>4812</v>
      </c>
      <c r="G6" s="3" t="e">
        <f>+F6/G8</f>
        <v>#REF!</v>
      </c>
      <c r="J6" s="7" t="s">
        <v>67</v>
      </c>
      <c r="K6" s="9" t="e">
        <f>+L6/K8</f>
        <v>#REF!</v>
      </c>
      <c r="L6">
        <v>4599</v>
      </c>
    </row>
    <row r="7" spans="1:12" x14ac:dyDescent="0.2">
      <c r="A7" s="7" t="s">
        <v>68</v>
      </c>
      <c r="B7" s="9" t="e">
        <f>+C7/B8</f>
        <v>#REF!</v>
      </c>
      <c r="C7">
        <v>463</v>
      </c>
      <c r="F7">
        <f>+C7+L7</f>
        <v>1100</v>
      </c>
      <c r="G7" s="3" t="e">
        <f>+F7/G8</f>
        <v>#REF!</v>
      </c>
      <c r="J7" s="7" t="s">
        <v>68</v>
      </c>
      <c r="K7" s="9" t="e">
        <f>+L7/K8</f>
        <v>#REF!</v>
      </c>
      <c r="L7">
        <v>637</v>
      </c>
    </row>
    <row r="8" spans="1:12" x14ac:dyDescent="0.2">
      <c r="A8" s="10" t="s">
        <v>69</v>
      </c>
      <c r="B8" s="11" t="e">
        <f>+#REF!</f>
        <v>#REF!</v>
      </c>
      <c r="C8" s="3" t="e">
        <f>+B8/G8</f>
        <v>#REF!</v>
      </c>
      <c r="G8" s="2" t="e">
        <f>B8+K8</f>
        <v>#REF!</v>
      </c>
      <c r="I8" s="3" t="e">
        <f>+K8/G8</f>
        <v>#REF!</v>
      </c>
      <c r="J8" s="10" t="s">
        <v>69</v>
      </c>
      <c r="K8" s="11" t="e">
        <f>OFFER!#REF!</f>
        <v>#REF!</v>
      </c>
    </row>
    <row r="9" spans="1:12" x14ac:dyDescent="0.2">
      <c r="A9" s="7" t="s">
        <v>70</v>
      </c>
      <c r="B9" s="12">
        <v>16</v>
      </c>
      <c r="G9">
        <f>B9+K9</f>
        <v>51</v>
      </c>
      <c r="J9" s="7" t="s">
        <v>70</v>
      </c>
      <c r="K9" s="12">
        <v>35</v>
      </c>
    </row>
    <row r="10" spans="1:12" x14ac:dyDescent="0.2">
      <c r="A10" s="7" t="s">
        <v>71</v>
      </c>
      <c r="B10" s="13" t="e">
        <f>+B8/B9</f>
        <v>#REF!</v>
      </c>
      <c r="G10" t="e">
        <f>G8/G9</f>
        <v>#REF!</v>
      </c>
      <c r="J10" s="7" t="s">
        <v>71</v>
      </c>
      <c r="K10" s="13" t="e">
        <f>+K8/K9</f>
        <v>#REF!</v>
      </c>
    </row>
    <row r="11" spans="1:12" x14ac:dyDescent="0.2">
      <c r="A11" s="14" t="s">
        <v>72</v>
      </c>
      <c r="B11" s="15" t="e">
        <f>+#REF!</f>
        <v>#REF!</v>
      </c>
      <c r="G11" s="28" t="e">
        <f>B11+K11</f>
        <v>#REF!</v>
      </c>
      <c r="J11" s="14" t="s">
        <v>72</v>
      </c>
      <c r="K11" s="15" t="e">
        <f>OFFER!#REF!</f>
        <v>#REF!</v>
      </c>
    </row>
    <row r="12" spans="1:12" x14ac:dyDescent="0.2">
      <c r="A12" s="7" t="s">
        <v>73</v>
      </c>
      <c r="B12" s="16" t="e">
        <f>+B11/B8</f>
        <v>#REF!</v>
      </c>
      <c r="G12" s="26" t="e">
        <f>G11/G8</f>
        <v>#REF!</v>
      </c>
      <c r="J12" s="7" t="s">
        <v>73</v>
      </c>
      <c r="K12" s="16" t="e">
        <f>+K11/K8</f>
        <v>#REF!</v>
      </c>
    </row>
    <row r="13" spans="1:12" x14ac:dyDescent="0.2">
      <c r="A13" s="7" t="s">
        <v>74</v>
      </c>
      <c r="B13" s="16" t="e">
        <f>+#REF!</f>
        <v>#REF!</v>
      </c>
      <c r="G13" s="27" t="e">
        <f>B13+K13</f>
        <v>#REF!</v>
      </c>
      <c r="J13" s="7" t="s">
        <v>74</v>
      </c>
      <c r="K13" s="16" t="e">
        <f>OFFER!#REF!</f>
        <v>#REF!</v>
      </c>
    </row>
    <row r="14" spans="1:12" x14ac:dyDescent="0.2">
      <c r="A14" s="7" t="s">
        <v>75</v>
      </c>
      <c r="B14" s="16" t="e">
        <f>+B13/B8</f>
        <v>#REF!</v>
      </c>
      <c r="G14" s="26" t="e">
        <f>G13/G8</f>
        <v>#REF!</v>
      </c>
      <c r="H14" s="32">
        <v>0.7</v>
      </c>
      <c r="J14" s="7" t="s">
        <v>75</v>
      </c>
      <c r="K14" s="16" t="e">
        <f>+K13/K8</f>
        <v>#REF!</v>
      </c>
    </row>
    <row r="15" spans="1:12" x14ac:dyDescent="0.2">
      <c r="A15" s="82" t="s">
        <v>76</v>
      </c>
      <c r="B15" s="7" t="s">
        <v>77</v>
      </c>
      <c r="C15" s="17" t="e">
        <f>+#REF!</f>
        <v>#REF!</v>
      </c>
      <c r="E15">
        <v>102000</v>
      </c>
      <c r="F15">
        <v>100000</v>
      </c>
      <c r="G15" s="29" t="e">
        <f>C15+L15</f>
        <v>#REF!</v>
      </c>
      <c r="H15" s="26" t="e">
        <f>G13*0.2</f>
        <v>#REF!</v>
      </c>
      <c r="I15" s="26">
        <v>115000</v>
      </c>
      <c r="J15" s="82" t="s">
        <v>76</v>
      </c>
      <c r="K15" s="7" t="s">
        <v>77</v>
      </c>
      <c r="L15" s="17" t="e">
        <f>OFFER!#REF!</f>
        <v>#REF!</v>
      </c>
    </row>
    <row r="16" spans="1:12" x14ac:dyDescent="0.2">
      <c r="A16" s="83"/>
      <c r="B16" s="7" t="s">
        <v>78</v>
      </c>
      <c r="C16" s="23" t="e">
        <f>+C15/B8</f>
        <v>#REF!</v>
      </c>
      <c r="G16" s="30" t="e">
        <f>G15/G8</f>
        <v>#REF!</v>
      </c>
      <c r="H16" s="30" t="e">
        <f>H15/G8</f>
        <v>#REF!</v>
      </c>
      <c r="J16" s="83"/>
      <c r="K16" s="7" t="s">
        <v>78</v>
      </c>
      <c r="L16" s="23" t="e">
        <f>+L15/K8</f>
        <v>#REF!</v>
      </c>
    </row>
    <row r="17" spans="1:15" x14ac:dyDescent="0.2">
      <c r="A17" s="83"/>
      <c r="B17" s="7" t="s">
        <v>79</v>
      </c>
      <c r="C17" s="18" t="e">
        <f>+C15/B11</f>
        <v>#REF!</v>
      </c>
      <c r="E17" s="34" t="e">
        <f>E15/G11</f>
        <v>#REF!</v>
      </c>
      <c r="F17" s="34" t="e">
        <f>F15/G11</f>
        <v>#REF!</v>
      </c>
      <c r="G17" s="3" t="e">
        <f>G15/G11</f>
        <v>#REF!</v>
      </c>
      <c r="H17" s="33" t="e">
        <f>H15/G11</f>
        <v>#REF!</v>
      </c>
      <c r="I17" s="34" t="e">
        <f>I15/G11</f>
        <v>#REF!</v>
      </c>
      <c r="J17" s="83"/>
      <c r="K17" s="7" t="s">
        <v>79</v>
      </c>
      <c r="L17" s="18" t="e">
        <f>+L15/K11</f>
        <v>#REF!</v>
      </c>
      <c r="O17">
        <f>134-102</f>
        <v>32</v>
      </c>
    </row>
    <row r="18" spans="1:15" x14ac:dyDescent="0.2">
      <c r="A18" s="83"/>
      <c r="B18" s="7" t="s">
        <v>80</v>
      </c>
      <c r="C18" s="18" t="e">
        <f>1-(C15/B11)</f>
        <v>#REF!</v>
      </c>
      <c r="G18" s="3" t="e">
        <f>1-(G15/G11)</f>
        <v>#REF!</v>
      </c>
      <c r="H18" s="3"/>
      <c r="J18" s="83"/>
      <c r="K18" s="7" t="s">
        <v>80</v>
      </c>
      <c r="L18" s="18" t="e">
        <f>1-(L15/K11)</f>
        <v>#REF!</v>
      </c>
    </row>
    <row r="19" spans="1:15" x14ac:dyDescent="0.2">
      <c r="A19" s="83"/>
      <c r="B19" s="7" t="s">
        <v>81</v>
      </c>
      <c r="C19" s="18" t="e">
        <f>+C15/B13</f>
        <v>#REF!</v>
      </c>
      <c r="G19" s="3" t="e">
        <f>G15/G13</f>
        <v>#REF!</v>
      </c>
      <c r="H19" s="3"/>
      <c r="J19" s="83"/>
      <c r="K19" s="7" t="s">
        <v>81</v>
      </c>
      <c r="L19" s="18" t="e">
        <f>+L15/K13</f>
        <v>#REF!</v>
      </c>
    </row>
    <row r="20" spans="1:15" x14ac:dyDescent="0.2">
      <c r="A20" s="84"/>
      <c r="B20" s="7" t="s">
        <v>82</v>
      </c>
      <c r="C20" s="18" t="e">
        <f>1-(C15/B13)</f>
        <v>#REF!</v>
      </c>
      <c r="D20" s="26" t="e">
        <f>G13*0.35</f>
        <v>#REF!</v>
      </c>
      <c r="E20" s="34" t="e">
        <f>1-(E15/G13)</f>
        <v>#REF!</v>
      </c>
      <c r="F20" s="34" t="e">
        <f>1-(F15/G13)</f>
        <v>#REF!</v>
      </c>
      <c r="G20" s="3" t="e">
        <f>1-(G15/G13)</f>
        <v>#REF!</v>
      </c>
      <c r="H20" s="3" t="e">
        <f>1-(H15/G13)</f>
        <v>#REF!</v>
      </c>
      <c r="I20" s="3" t="e">
        <f>1-(I15/G13)</f>
        <v>#REF!</v>
      </c>
      <c r="J20" s="84"/>
      <c r="K20" s="7" t="s">
        <v>82</v>
      </c>
      <c r="L20" s="18" t="e">
        <f>1-(L15/K13)</f>
        <v>#REF!</v>
      </c>
    </row>
    <row r="21" spans="1:15" x14ac:dyDescent="0.2">
      <c r="A21" s="85" t="s">
        <v>83</v>
      </c>
      <c r="B21" s="19" t="s">
        <v>77</v>
      </c>
      <c r="C21" s="20"/>
      <c r="G21" s="26"/>
      <c r="J21" s="85" t="s">
        <v>83</v>
      </c>
      <c r="K21" s="19" t="s">
        <v>77</v>
      </c>
      <c r="L21" s="20"/>
    </row>
    <row r="22" spans="1:15" x14ac:dyDescent="0.2">
      <c r="A22" s="85"/>
      <c r="B22" s="19" t="s">
        <v>78</v>
      </c>
      <c r="C22" s="24" t="e">
        <f>C21/B8</f>
        <v>#REF!</v>
      </c>
      <c r="J22" s="85"/>
      <c r="K22" s="19" t="s">
        <v>78</v>
      </c>
      <c r="L22" s="24" t="e">
        <f>L21/K8</f>
        <v>#REF!</v>
      </c>
    </row>
    <row r="23" spans="1:15" x14ac:dyDescent="0.2">
      <c r="A23" s="85"/>
      <c r="B23" s="7" t="s">
        <v>79</v>
      </c>
      <c r="C23" s="18" t="e">
        <f>C21/B11</f>
        <v>#REF!</v>
      </c>
      <c r="G23" s="26" t="e">
        <f>G11*0.14</f>
        <v>#REF!</v>
      </c>
      <c r="J23" s="85"/>
      <c r="K23" s="7" t="s">
        <v>79</v>
      </c>
      <c r="L23" s="18" t="e">
        <f>L21/K11</f>
        <v>#REF!</v>
      </c>
    </row>
    <row r="24" spans="1:15" x14ac:dyDescent="0.2">
      <c r="A24" s="85"/>
      <c r="B24" s="7" t="s">
        <v>80</v>
      </c>
      <c r="C24" s="18" t="e">
        <f>1-(C21/B11)</f>
        <v>#REF!</v>
      </c>
      <c r="J24" s="85"/>
      <c r="K24" s="7" t="s">
        <v>80</v>
      </c>
      <c r="L24" s="18" t="e">
        <f>1-(L21/K11)</f>
        <v>#REF!</v>
      </c>
    </row>
    <row r="25" spans="1:15" x14ac:dyDescent="0.2">
      <c r="A25" s="86" t="s">
        <v>84</v>
      </c>
      <c r="B25" s="21" t="s">
        <v>77</v>
      </c>
      <c r="C25" s="22"/>
      <c r="J25" s="86" t="s">
        <v>84</v>
      </c>
      <c r="K25" s="21" t="s">
        <v>77</v>
      </c>
      <c r="L25" s="22"/>
    </row>
    <row r="26" spans="1:15" x14ac:dyDescent="0.2">
      <c r="A26" s="86"/>
      <c r="B26" s="21" t="s">
        <v>78</v>
      </c>
      <c r="C26" s="25" t="e">
        <f>C25/B8</f>
        <v>#REF!</v>
      </c>
      <c r="G26" s="34" t="e">
        <f>1-(G23/G13)</f>
        <v>#REF!</v>
      </c>
      <c r="J26" s="86"/>
      <c r="K26" s="21" t="s">
        <v>78</v>
      </c>
      <c r="L26" s="25" t="e">
        <f>L25/K8</f>
        <v>#REF!</v>
      </c>
    </row>
    <row r="27" spans="1:15" x14ac:dyDescent="0.2">
      <c r="A27" s="86"/>
      <c r="B27" s="7" t="s">
        <v>79</v>
      </c>
      <c r="C27" s="18" t="e">
        <f>C25/B11</f>
        <v>#REF!</v>
      </c>
      <c r="J27" s="86"/>
      <c r="K27" s="7" t="s">
        <v>79</v>
      </c>
      <c r="L27" s="18" t="e">
        <f>L25/K11</f>
        <v>#REF!</v>
      </c>
    </row>
    <row r="28" spans="1:15" x14ac:dyDescent="0.2">
      <c r="A28" s="86"/>
      <c r="B28" s="7" t="s">
        <v>80</v>
      </c>
      <c r="C28" s="18" t="e">
        <f>1-(C25/B11)</f>
        <v>#REF!</v>
      </c>
      <c r="J28" s="86"/>
      <c r="K28" s="7" t="s">
        <v>80</v>
      </c>
      <c r="L28" s="18" t="e">
        <f>1-(L25/K11)</f>
        <v>#REF!</v>
      </c>
    </row>
    <row r="34" spans="1:11" x14ac:dyDescent="0.2">
      <c r="A34" t="s">
        <v>89</v>
      </c>
    </row>
    <row r="35" spans="1:11" x14ac:dyDescent="0.2">
      <c r="A35" t="s">
        <v>62</v>
      </c>
      <c r="B35" t="s">
        <v>28</v>
      </c>
    </row>
    <row r="36" spans="1:11" x14ac:dyDescent="0.2">
      <c r="A36" t="s">
        <v>34</v>
      </c>
      <c r="B36">
        <v>1467</v>
      </c>
      <c r="J36" t="s">
        <v>34</v>
      </c>
      <c r="K36">
        <v>415</v>
      </c>
    </row>
    <row r="37" spans="1:11" x14ac:dyDescent="0.2">
      <c r="A37" t="s">
        <v>64</v>
      </c>
      <c r="B37">
        <v>463</v>
      </c>
      <c r="J37" t="s">
        <v>64</v>
      </c>
      <c r="K37">
        <v>637</v>
      </c>
    </row>
    <row r="38" spans="1:11" x14ac:dyDescent="0.2">
      <c r="A38" t="s">
        <v>31</v>
      </c>
      <c r="B38">
        <v>213</v>
      </c>
      <c r="J38" t="s">
        <v>31</v>
      </c>
      <c r="K38">
        <v>4599</v>
      </c>
    </row>
    <row r="39" spans="1:11" x14ac:dyDescent="0.2">
      <c r="A39" t="s">
        <v>29</v>
      </c>
      <c r="B39">
        <v>1392</v>
      </c>
      <c r="J39" t="s">
        <v>29</v>
      </c>
      <c r="K39">
        <v>823</v>
      </c>
    </row>
    <row r="40" spans="1:11" x14ac:dyDescent="0.2">
      <c r="A40" t="s">
        <v>88</v>
      </c>
      <c r="B40">
        <v>3535</v>
      </c>
      <c r="J40" t="s">
        <v>88</v>
      </c>
      <c r="K40">
        <v>6474</v>
      </c>
    </row>
  </sheetData>
  <mergeCells count="6">
    <mergeCell ref="A15:A20"/>
    <mergeCell ref="A21:A24"/>
    <mergeCell ref="A25:A28"/>
    <mergeCell ref="J15:J20"/>
    <mergeCell ref="J21:J24"/>
    <mergeCell ref="J25:J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DE322"/>
  <sheetViews>
    <sheetView showGridLine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K11" sqref="BK11"/>
    </sheetView>
  </sheetViews>
  <sheetFormatPr defaultColWidth="10.85546875" defaultRowHeight="15" outlineLevelCol="1" x14ac:dyDescent="0.2"/>
  <cols>
    <col min="1" max="1" width="10.85546875" style="36"/>
    <col min="2" max="2" width="28.7109375" style="36" customWidth="1"/>
    <col min="3" max="3" width="10.85546875" style="35" bestFit="1" customWidth="1"/>
    <col min="4" max="4" width="54" style="35" hidden="1" customWidth="1"/>
    <col min="5" max="5" width="15.140625" style="35" bestFit="1" customWidth="1"/>
    <col min="6" max="6" width="8.5703125" style="35" bestFit="1" customWidth="1"/>
    <col min="7" max="7" width="5.5703125" style="35" bestFit="1" customWidth="1"/>
    <col min="8" max="8" width="8.42578125" style="35" bestFit="1" customWidth="1"/>
    <col min="9" max="9" width="11.140625" style="35" bestFit="1" customWidth="1"/>
    <col min="10" max="10" width="9.5703125" style="35" bestFit="1" customWidth="1"/>
    <col min="11" max="11" width="28.85546875" style="35" bestFit="1" customWidth="1"/>
    <col min="12" max="12" width="40.140625" style="35" bestFit="1" customWidth="1"/>
    <col min="13" max="14" width="3.28515625" style="35" hidden="1" customWidth="1" outlineLevel="1"/>
    <col min="15" max="18" width="4.28515625" style="35" hidden="1" customWidth="1" outlineLevel="1"/>
    <col min="19" max="19" width="3.140625" style="35" hidden="1" customWidth="1" outlineLevel="1"/>
    <col min="20" max="23" width="4" style="35" hidden="1" customWidth="1" outlineLevel="1"/>
    <col min="24" max="24" width="4.140625" style="35" hidden="1" customWidth="1" outlineLevel="1"/>
    <col min="25" max="25" width="5.28515625" style="35" hidden="1" customWidth="1" outlineLevel="1"/>
    <col min="26" max="26" width="4" style="35" hidden="1" customWidth="1" outlineLevel="1"/>
    <col min="27" max="45" width="3" style="35" hidden="1" customWidth="1" outlineLevel="1"/>
    <col min="46" max="46" width="4" style="35" hidden="1" customWidth="1" outlineLevel="1"/>
    <col min="47" max="50" width="3" style="35" hidden="1" customWidth="1" outlineLevel="1"/>
    <col min="51" max="51" width="4" style="35" hidden="1" customWidth="1" outlineLevel="1"/>
    <col min="52" max="53" width="3" style="35" hidden="1" customWidth="1" outlineLevel="1"/>
    <col min="54" max="54" width="5.5703125" style="41" bestFit="1" customWidth="1" collapsed="1"/>
    <col min="55" max="55" width="8.42578125" style="38" bestFit="1" customWidth="1"/>
    <col min="56" max="56" width="12.7109375" style="38" bestFit="1" customWidth="1"/>
    <col min="57" max="57" width="9.42578125" style="38" bestFit="1" customWidth="1"/>
    <col min="58" max="58" width="12.42578125" style="38" bestFit="1" customWidth="1"/>
    <col min="59" max="59" width="17.28515625" style="36" bestFit="1" customWidth="1"/>
    <col min="60" max="109" width="10.85546875" style="36"/>
    <col min="110" max="16384" width="10.85546875" style="35"/>
  </cols>
  <sheetData>
    <row r="1" spans="1:109" s="36" customFormat="1" x14ac:dyDescent="0.2">
      <c r="BB1" s="40"/>
      <c r="BC1" s="37"/>
      <c r="BD1" s="37"/>
      <c r="BE1" s="37"/>
      <c r="BF1" s="37"/>
    </row>
    <row r="2" spans="1:109" s="57" customFormat="1" x14ac:dyDescent="0.2">
      <c r="E2" s="58"/>
      <c r="F2" s="59"/>
      <c r="BB2" s="60"/>
      <c r="BC2" s="61"/>
      <c r="BD2" s="61"/>
      <c r="BE2" s="61"/>
      <c r="BF2" s="61"/>
    </row>
    <row r="3" spans="1:109" s="57" customFormat="1" x14ac:dyDescent="0.2">
      <c r="E3" s="58"/>
      <c r="F3" s="59"/>
      <c r="BE3" s="62"/>
    </row>
    <row r="4" spans="1:109" s="57" customFormat="1" x14ac:dyDescent="0.2">
      <c r="E4" s="58"/>
      <c r="F4" s="59"/>
      <c r="BB4" s="62"/>
      <c r="BD4" s="63"/>
      <c r="BF4" s="62"/>
    </row>
    <row r="5" spans="1:109" s="57" customFormat="1" x14ac:dyDescent="0.2">
      <c r="BB5" s="60"/>
      <c r="BC5" s="61"/>
      <c r="BD5" s="61"/>
      <c r="BE5" s="61"/>
      <c r="BF5" s="61"/>
    </row>
    <row r="6" spans="1:109" s="57" customFormat="1" ht="15.75" x14ac:dyDescent="0.2">
      <c r="BB6" s="74">
        <f>SUBTOTAL(9, BB9:BB58)</f>
        <v>7047</v>
      </c>
      <c r="BC6" s="75">
        <f>BD6/BB6</f>
        <v>38.229743153114804</v>
      </c>
      <c r="BD6" s="62">
        <f>SUBTOTAL(9, BD9:BD58)</f>
        <v>269405</v>
      </c>
      <c r="BE6" s="75">
        <f>BF6/BB6</f>
        <v>76.195544203207035</v>
      </c>
      <c r="BF6" s="62">
        <f>SUBTOTAL(9, BF9:BF58)</f>
        <v>536950</v>
      </c>
    </row>
    <row r="7" spans="1:109" s="43" customFormat="1" x14ac:dyDescent="0.2">
      <c r="A7" s="42"/>
      <c r="B7" s="65" t="s">
        <v>97</v>
      </c>
      <c r="C7" s="65" t="s">
        <v>91</v>
      </c>
      <c r="D7" s="65" t="s">
        <v>169</v>
      </c>
      <c r="E7" s="65" t="s">
        <v>98</v>
      </c>
      <c r="F7" s="65" t="s">
        <v>100</v>
      </c>
      <c r="G7" s="65" t="s">
        <v>101</v>
      </c>
      <c r="H7" s="65" t="s">
        <v>92</v>
      </c>
      <c r="I7" s="65" t="s">
        <v>102</v>
      </c>
      <c r="J7" s="65" t="s">
        <v>93</v>
      </c>
      <c r="K7" s="65" t="s">
        <v>132</v>
      </c>
      <c r="L7" s="65" t="s">
        <v>105</v>
      </c>
      <c r="M7" s="65" t="s">
        <v>40</v>
      </c>
      <c r="N7" s="65" t="s">
        <v>41</v>
      </c>
      <c r="O7" s="65" t="s">
        <v>42</v>
      </c>
      <c r="P7" s="65" t="s">
        <v>43</v>
      </c>
      <c r="Q7" s="65" t="s">
        <v>44</v>
      </c>
      <c r="R7" s="65" t="s">
        <v>45</v>
      </c>
      <c r="S7" s="65" t="s">
        <v>46</v>
      </c>
      <c r="T7" s="65" t="s">
        <v>47</v>
      </c>
      <c r="U7" s="65" t="s">
        <v>48</v>
      </c>
      <c r="V7" s="65" t="s">
        <v>49</v>
      </c>
      <c r="W7" s="65" t="s">
        <v>50</v>
      </c>
      <c r="X7" s="65" t="s">
        <v>51</v>
      </c>
      <c r="Y7" s="65" t="s">
        <v>52</v>
      </c>
      <c r="Z7" s="65" t="s">
        <v>53</v>
      </c>
      <c r="AA7" s="65" t="s">
        <v>1</v>
      </c>
      <c r="AB7" s="65" t="s">
        <v>2</v>
      </c>
      <c r="AC7" s="65" t="s">
        <v>3</v>
      </c>
      <c r="AD7" s="65" t="s">
        <v>4</v>
      </c>
      <c r="AE7" s="65" t="s">
        <v>5</v>
      </c>
      <c r="AF7" s="65" t="s">
        <v>6</v>
      </c>
      <c r="AG7" s="65" t="s">
        <v>7</v>
      </c>
      <c r="AH7" s="65" t="s">
        <v>8</v>
      </c>
      <c r="AI7" s="65" t="s">
        <v>9</v>
      </c>
      <c r="AJ7" s="65" t="s">
        <v>10</v>
      </c>
      <c r="AK7" s="65" t="s">
        <v>11</v>
      </c>
      <c r="AL7" s="65" t="s">
        <v>12</v>
      </c>
      <c r="AM7" s="65" t="s">
        <v>13</v>
      </c>
      <c r="AN7" s="65" t="s">
        <v>14</v>
      </c>
      <c r="AO7" s="65" t="s">
        <v>15</v>
      </c>
      <c r="AP7" s="65" t="s">
        <v>16</v>
      </c>
      <c r="AQ7" s="65" t="s">
        <v>17</v>
      </c>
      <c r="AR7" s="65" t="s">
        <v>18</v>
      </c>
      <c r="AS7" s="65" t="s">
        <v>19</v>
      </c>
      <c r="AT7" s="65" t="s">
        <v>20</v>
      </c>
      <c r="AU7" s="65" t="s">
        <v>21</v>
      </c>
      <c r="AV7" s="65" t="s">
        <v>22</v>
      </c>
      <c r="AW7" s="65" t="s">
        <v>23</v>
      </c>
      <c r="AX7" s="65" t="s">
        <v>24</v>
      </c>
      <c r="AY7" s="65" t="s">
        <v>25</v>
      </c>
      <c r="AZ7" s="65" t="s">
        <v>26</v>
      </c>
      <c r="BA7" s="65" t="s">
        <v>27</v>
      </c>
      <c r="BB7" s="66" t="s">
        <v>96</v>
      </c>
      <c r="BC7" s="67" t="s">
        <v>94</v>
      </c>
      <c r="BD7" s="67" t="s">
        <v>95</v>
      </c>
      <c r="BE7" s="67" t="s">
        <v>61</v>
      </c>
      <c r="BF7" s="67" t="s">
        <v>63</v>
      </c>
      <c r="BG7" s="76" t="s">
        <v>170</v>
      </c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</row>
    <row r="8" spans="1:109" s="43" customFormat="1" ht="15" customHeight="1" x14ac:dyDescent="0.2">
      <c r="A8" s="42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6"/>
      <c r="BC8" s="67"/>
      <c r="BD8" s="67"/>
      <c r="BE8" s="67"/>
      <c r="BF8" s="67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</row>
    <row r="9" spans="1:109" ht="120" customHeight="1" x14ac:dyDescent="0.2">
      <c r="B9" s="68"/>
      <c r="C9" s="68">
        <v>2120207</v>
      </c>
      <c r="D9" s="68" t="str">
        <f>C9&amp;"-"&amp;L9</f>
        <v>2120207-DRESS BLUES</v>
      </c>
      <c r="E9" s="68" t="s">
        <v>99</v>
      </c>
      <c r="F9" s="68" t="s">
        <v>107</v>
      </c>
      <c r="G9" s="68">
        <v>2022</v>
      </c>
      <c r="H9" s="68" t="s">
        <v>67</v>
      </c>
      <c r="I9" s="68" t="s">
        <v>103</v>
      </c>
      <c r="J9" s="68" t="s">
        <v>59</v>
      </c>
      <c r="K9" s="68" t="s">
        <v>138</v>
      </c>
      <c r="L9" s="68" t="s">
        <v>109</v>
      </c>
      <c r="M9" s="68" t="s">
        <v>90</v>
      </c>
      <c r="N9" s="68" t="s">
        <v>90</v>
      </c>
      <c r="O9" s="68" t="s">
        <v>90</v>
      </c>
      <c r="P9" s="68" t="s">
        <v>90</v>
      </c>
      <c r="Q9" s="68" t="s">
        <v>90</v>
      </c>
      <c r="R9" s="68" t="s">
        <v>90</v>
      </c>
      <c r="S9" s="68">
        <v>73</v>
      </c>
      <c r="T9" s="68">
        <v>477</v>
      </c>
      <c r="U9" s="68">
        <v>493</v>
      </c>
      <c r="V9" s="68" t="s">
        <v>90</v>
      </c>
      <c r="W9" s="68" t="s">
        <v>90</v>
      </c>
      <c r="X9" s="68" t="s">
        <v>90</v>
      </c>
      <c r="Y9" s="68" t="s">
        <v>90</v>
      </c>
      <c r="Z9" s="68" t="s">
        <v>90</v>
      </c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9">
        <v>1043</v>
      </c>
      <c r="BC9" s="70">
        <v>45</v>
      </c>
      <c r="BD9" s="70">
        <f t="shared" ref="BD9:BD40" si="0">+BC9*BB9</f>
        <v>46935</v>
      </c>
      <c r="BE9" s="70">
        <v>90</v>
      </c>
      <c r="BF9" s="70">
        <f t="shared" ref="BF9:BF40" si="1">BE9*BB9</f>
        <v>93870</v>
      </c>
    </row>
    <row r="10" spans="1:109" ht="120" customHeight="1" x14ac:dyDescent="0.2">
      <c r="B10" s="68"/>
      <c r="C10" s="68">
        <v>2220290</v>
      </c>
      <c r="D10" s="68" t="str">
        <f t="shared" ref="D10:D58" si="2">C10&amp;"-"&amp;L10</f>
        <v>2220290-BLEU NUIT/ NEW OPTICAL WHITE/ TECH RED</v>
      </c>
      <c r="E10" s="68" t="s">
        <v>99</v>
      </c>
      <c r="F10" s="68" t="s">
        <v>107</v>
      </c>
      <c r="G10" s="68">
        <v>2022</v>
      </c>
      <c r="H10" s="68" t="s">
        <v>67</v>
      </c>
      <c r="I10" s="68" t="s">
        <v>103</v>
      </c>
      <c r="J10" s="68" t="s">
        <v>59</v>
      </c>
      <c r="K10" s="68" t="s">
        <v>145</v>
      </c>
      <c r="L10" s="71" t="s">
        <v>114</v>
      </c>
      <c r="M10" s="68" t="s">
        <v>90</v>
      </c>
      <c r="N10" s="68" t="s">
        <v>90</v>
      </c>
      <c r="O10" s="68" t="s">
        <v>90</v>
      </c>
      <c r="P10" s="68" t="s">
        <v>90</v>
      </c>
      <c r="Q10" s="68" t="s">
        <v>90</v>
      </c>
      <c r="R10" s="68" t="s">
        <v>90</v>
      </c>
      <c r="S10" s="68" t="s">
        <v>90</v>
      </c>
      <c r="T10" s="68">
        <v>173</v>
      </c>
      <c r="U10" s="68">
        <v>273</v>
      </c>
      <c r="V10" s="68">
        <v>169</v>
      </c>
      <c r="W10" s="68">
        <v>27</v>
      </c>
      <c r="X10" s="68" t="s">
        <v>90</v>
      </c>
      <c r="Y10" s="68" t="s">
        <v>90</v>
      </c>
      <c r="Z10" s="68" t="s">
        <v>90</v>
      </c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9">
        <v>642</v>
      </c>
      <c r="BC10" s="70">
        <v>50</v>
      </c>
      <c r="BD10" s="70">
        <f t="shared" si="0"/>
        <v>32100</v>
      </c>
      <c r="BE10" s="70">
        <v>100</v>
      </c>
      <c r="BF10" s="70">
        <f t="shared" si="1"/>
        <v>64200</v>
      </c>
    </row>
    <row r="11" spans="1:109" ht="120" customHeight="1" x14ac:dyDescent="0.2">
      <c r="B11" s="68"/>
      <c r="C11" s="68">
        <v>2220655</v>
      </c>
      <c r="D11" s="68" t="str">
        <f t="shared" si="2"/>
        <v>2220655-TECH RED/ BLEU NUIT/ NEW OPTICAL WHITE</v>
      </c>
      <c r="E11" s="68" t="s">
        <v>99</v>
      </c>
      <c r="F11" s="68" t="s">
        <v>107</v>
      </c>
      <c r="G11" s="68">
        <v>2022</v>
      </c>
      <c r="H11" s="68" t="s">
        <v>67</v>
      </c>
      <c r="I11" s="68" t="s">
        <v>103</v>
      </c>
      <c r="J11" s="68" t="s">
        <v>86</v>
      </c>
      <c r="K11" s="68" t="s">
        <v>166</v>
      </c>
      <c r="L11" s="71" t="s">
        <v>115</v>
      </c>
      <c r="M11" s="68" t="s">
        <v>90</v>
      </c>
      <c r="N11" s="68" t="s">
        <v>90</v>
      </c>
      <c r="O11" s="68" t="s">
        <v>90</v>
      </c>
      <c r="P11" s="68" t="s">
        <v>90</v>
      </c>
      <c r="Q11" s="68" t="s">
        <v>90</v>
      </c>
      <c r="R11" s="68" t="s">
        <v>90</v>
      </c>
      <c r="S11" s="68" t="s">
        <v>90</v>
      </c>
      <c r="T11" s="68">
        <v>83</v>
      </c>
      <c r="U11" s="68">
        <v>234</v>
      </c>
      <c r="V11" s="68">
        <v>127</v>
      </c>
      <c r="W11" s="68">
        <v>77</v>
      </c>
      <c r="X11" s="68" t="s">
        <v>90</v>
      </c>
      <c r="Y11" s="68" t="s">
        <v>90</v>
      </c>
      <c r="Z11" s="68" t="s">
        <v>90</v>
      </c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9">
        <v>521</v>
      </c>
      <c r="BC11" s="70">
        <v>20</v>
      </c>
      <c r="BD11" s="70">
        <f t="shared" si="0"/>
        <v>10420</v>
      </c>
      <c r="BE11" s="70">
        <v>40</v>
      </c>
      <c r="BF11" s="70">
        <f t="shared" si="1"/>
        <v>20840</v>
      </c>
    </row>
    <row r="12" spans="1:109" ht="120" customHeight="1" x14ac:dyDescent="0.2">
      <c r="B12" s="68"/>
      <c r="C12" s="68">
        <v>2220292</v>
      </c>
      <c r="D12" s="68" t="str">
        <f t="shared" si="2"/>
        <v>2220292-BLEU NUIT/ NEW OPTICAL WHITE</v>
      </c>
      <c r="E12" s="68" t="s">
        <v>99</v>
      </c>
      <c r="F12" s="68" t="s">
        <v>107</v>
      </c>
      <c r="G12" s="68">
        <v>2022</v>
      </c>
      <c r="H12" s="68" t="s">
        <v>67</v>
      </c>
      <c r="I12" s="68" t="s">
        <v>103</v>
      </c>
      <c r="J12" s="68" t="s">
        <v>55</v>
      </c>
      <c r="K12" s="68" t="s">
        <v>147</v>
      </c>
      <c r="L12" s="71" t="s">
        <v>116</v>
      </c>
      <c r="M12" s="68" t="s">
        <v>90</v>
      </c>
      <c r="N12" s="68" t="s">
        <v>90</v>
      </c>
      <c r="O12" s="68" t="s">
        <v>90</v>
      </c>
      <c r="P12" s="68" t="s">
        <v>90</v>
      </c>
      <c r="Q12" s="68" t="s">
        <v>90</v>
      </c>
      <c r="R12" s="68" t="s">
        <v>90</v>
      </c>
      <c r="S12" s="68">
        <v>1</v>
      </c>
      <c r="T12" s="68" t="s">
        <v>90</v>
      </c>
      <c r="U12" s="68" t="s">
        <v>90</v>
      </c>
      <c r="V12" s="68"/>
      <c r="W12" s="68">
        <v>177</v>
      </c>
      <c r="X12" s="68">
        <v>103</v>
      </c>
      <c r="Y12" s="68" t="s">
        <v>90</v>
      </c>
      <c r="Z12" s="68" t="s">
        <v>90</v>
      </c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9">
        <v>281</v>
      </c>
      <c r="BC12" s="70">
        <v>45</v>
      </c>
      <c r="BD12" s="70">
        <f t="shared" si="0"/>
        <v>12645</v>
      </c>
      <c r="BE12" s="70">
        <v>90</v>
      </c>
      <c r="BF12" s="70">
        <f t="shared" si="1"/>
        <v>25290</v>
      </c>
    </row>
    <row r="13" spans="1:109" ht="120" customHeight="1" x14ac:dyDescent="0.2">
      <c r="B13" s="68"/>
      <c r="C13" s="68">
        <v>2310305</v>
      </c>
      <c r="D13" s="68" t="str">
        <f t="shared" si="2"/>
        <v>2310305-TRIPLE BLACK</v>
      </c>
      <c r="E13" s="68" t="s">
        <v>99</v>
      </c>
      <c r="F13" s="68" t="s">
        <v>108</v>
      </c>
      <c r="G13" s="68">
        <v>2023</v>
      </c>
      <c r="H13" s="68" t="s">
        <v>29</v>
      </c>
      <c r="I13" s="68" t="s">
        <v>104</v>
      </c>
      <c r="J13" s="68" t="s">
        <v>30</v>
      </c>
      <c r="K13" s="68" t="s">
        <v>38</v>
      </c>
      <c r="L13" s="68" t="s">
        <v>120</v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 t="s">
        <v>90</v>
      </c>
      <c r="AB13" s="68" t="s">
        <v>90</v>
      </c>
      <c r="AC13" s="68" t="s">
        <v>90</v>
      </c>
      <c r="AD13" s="68" t="s">
        <v>90</v>
      </c>
      <c r="AE13" s="68" t="s">
        <v>90</v>
      </c>
      <c r="AF13" s="68" t="s">
        <v>90</v>
      </c>
      <c r="AG13" s="68" t="s">
        <v>90</v>
      </c>
      <c r="AH13" s="68" t="s">
        <v>90</v>
      </c>
      <c r="AI13" s="68" t="s">
        <v>90</v>
      </c>
      <c r="AJ13" s="68" t="s">
        <v>90</v>
      </c>
      <c r="AK13" s="68" t="s">
        <v>90</v>
      </c>
      <c r="AL13" s="68" t="s">
        <v>90</v>
      </c>
      <c r="AM13" s="68" t="s">
        <v>90</v>
      </c>
      <c r="AN13" s="68" t="s">
        <v>90</v>
      </c>
      <c r="AO13" s="68" t="s">
        <v>90</v>
      </c>
      <c r="AP13" s="68" t="s">
        <v>90</v>
      </c>
      <c r="AQ13" s="68" t="s">
        <v>90</v>
      </c>
      <c r="AR13" s="68" t="s">
        <v>90</v>
      </c>
      <c r="AS13" s="68">
        <v>98</v>
      </c>
      <c r="AT13" s="68">
        <v>31</v>
      </c>
      <c r="AU13" s="68" t="s">
        <v>90</v>
      </c>
      <c r="AV13" s="68" t="s">
        <v>90</v>
      </c>
      <c r="AW13" s="68" t="s">
        <v>90</v>
      </c>
      <c r="AX13" s="68"/>
      <c r="AY13" s="68">
        <v>138</v>
      </c>
      <c r="AZ13" s="68" t="s">
        <v>90</v>
      </c>
      <c r="BA13" s="68" t="s">
        <v>90</v>
      </c>
      <c r="BB13" s="69">
        <v>267</v>
      </c>
      <c r="BC13" s="70">
        <v>42.5</v>
      </c>
      <c r="BD13" s="70">
        <f t="shared" si="0"/>
        <v>11347.5</v>
      </c>
      <c r="BE13" s="70">
        <v>85</v>
      </c>
      <c r="BF13" s="70">
        <f t="shared" si="1"/>
        <v>22695</v>
      </c>
    </row>
    <row r="14" spans="1:109" ht="119.25" customHeight="1" x14ac:dyDescent="0.2">
      <c r="B14" s="68"/>
      <c r="C14" s="68">
        <v>2310132</v>
      </c>
      <c r="D14" s="68" t="str">
        <f t="shared" si="2"/>
        <v>2310132-CHARCOAL</v>
      </c>
      <c r="E14" s="68" t="s">
        <v>99</v>
      </c>
      <c r="F14" s="68" t="s">
        <v>108</v>
      </c>
      <c r="G14" s="68">
        <v>2023</v>
      </c>
      <c r="H14" s="68" t="s">
        <v>66</v>
      </c>
      <c r="I14" s="68" t="s">
        <v>104</v>
      </c>
      <c r="J14" s="68" t="s">
        <v>30</v>
      </c>
      <c r="K14" s="68" t="s">
        <v>158</v>
      </c>
      <c r="L14" s="68" t="s">
        <v>122</v>
      </c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 t="s">
        <v>90</v>
      </c>
      <c r="AB14" s="68" t="s">
        <v>90</v>
      </c>
      <c r="AC14" s="68" t="s">
        <v>90</v>
      </c>
      <c r="AD14" s="68" t="s">
        <v>90</v>
      </c>
      <c r="AE14" s="68" t="s">
        <v>90</v>
      </c>
      <c r="AF14" s="68" t="s">
        <v>90</v>
      </c>
      <c r="AG14" s="68" t="s">
        <v>90</v>
      </c>
      <c r="AH14" s="68" t="s">
        <v>90</v>
      </c>
      <c r="AI14" s="68" t="s">
        <v>90</v>
      </c>
      <c r="AJ14" s="68" t="s">
        <v>90</v>
      </c>
      <c r="AK14" s="68" t="s">
        <v>90</v>
      </c>
      <c r="AL14" s="68" t="s">
        <v>90</v>
      </c>
      <c r="AM14" s="68" t="s">
        <v>90</v>
      </c>
      <c r="AN14" s="68" t="s">
        <v>90</v>
      </c>
      <c r="AO14" s="68">
        <v>29</v>
      </c>
      <c r="AP14" s="68">
        <v>25</v>
      </c>
      <c r="AQ14" s="68">
        <v>62</v>
      </c>
      <c r="AR14" s="68">
        <v>83</v>
      </c>
      <c r="AS14" s="68">
        <v>70</v>
      </c>
      <c r="AT14" s="68" t="s">
        <v>90</v>
      </c>
      <c r="AU14" s="68" t="s">
        <v>90</v>
      </c>
      <c r="AV14" s="68" t="s">
        <v>90</v>
      </c>
      <c r="AW14" s="68" t="s">
        <v>90</v>
      </c>
      <c r="AX14" s="68" t="s">
        <v>90</v>
      </c>
      <c r="AY14" s="68" t="s">
        <v>90</v>
      </c>
      <c r="AZ14" s="68" t="s">
        <v>90</v>
      </c>
      <c r="BA14" s="68" t="s">
        <v>90</v>
      </c>
      <c r="BB14" s="69">
        <v>269</v>
      </c>
      <c r="BC14" s="70">
        <v>47.500000000000007</v>
      </c>
      <c r="BD14" s="70">
        <f t="shared" si="0"/>
        <v>12777.500000000002</v>
      </c>
      <c r="BE14" s="70">
        <v>95</v>
      </c>
      <c r="BF14" s="70">
        <f t="shared" si="1"/>
        <v>25555</v>
      </c>
    </row>
    <row r="15" spans="1:109" ht="120" customHeight="1" x14ac:dyDescent="0.2">
      <c r="B15" s="68"/>
      <c r="C15" s="68">
        <v>2310308</v>
      </c>
      <c r="D15" s="68" t="str">
        <f t="shared" si="2"/>
        <v>2310308-OLIVE NIGHT/ SPICY ORANGE</v>
      </c>
      <c r="E15" s="68" t="s">
        <v>99</v>
      </c>
      <c r="F15" s="68" t="s">
        <v>108</v>
      </c>
      <c r="G15" s="68">
        <v>2023</v>
      </c>
      <c r="H15" s="68" t="s">
        <v>29</v>
      </c>
      <c r="I15" s="68" t="s">
        <v>104</v>
      </c>
      <c r="J15" s="68" t="s">
        <v>30</v>
      </c>
      <c r="K15" s="68" t="s">
        <v>39</v>
      </c>
      <c r="L15" s="71" t="s">
        <v>128</v>
      </c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 t="s">
        <v>90</v>
      </c>
      <c r="AB15" s="68" t="s">
        <v>90</v>
      </c>
      <c r="AC15" s="68" t="s">
        <v>90</v>
      </c>
      <c r="AD15" s="68" t="s">
        <v>90</v>
      </c>
      <c r="AE15" s="68" t="s">
        <v>90</v>
      </c>
      <c r="AF15" s="68" t="s">
        <v>90</v>
      </c>
      <c r="AG15" s="68" t="s">
        <v>90</v>
      </c>
      <c r="AH15" s="68" t="s">
        <v>90</v>
      </c>
      <c r="AI15" s="68" t="s">
        <v>90</v>
      </c>
      <c r="AJ15" s="68" t="s">
        <v>90</v>
      </c>
      <c r="AK15" s="68" t="s">
        <v>90</v>
      </c>
      <c r="AL15" s="68" t="s">
        <v>90</v>
      </c>
      <c r="AM15" s="68" t="s">
        <v>90</v>
      </c>
      <c r="AN15" s="68" t="s">
        <v>90</v>
      </c>
      <c r="AO15" s="68" t="s">
        <v>90</v>
      </c>
      <c r="AP15" s="68" t="s">
        <v>90</v>
      </c>
      <c r="AQ15" s="68" t="s">
        <v>90</v>
      </c>
      <c r="AR15" s="68" t="s">
        <v>90</v>
      </c>
      <c r="AS15" s="68">
        <v>93</v>
      </c>
      <c r="AT15" s="68">
        <v>101</v>
      </c>
      <c r="AU15" s="68">
        <v>57</v>
      </c>
      <c r="AV15" s="68" t="s">
        <v>90</v>
      </c>
      <c r="AW15" s="68" t="s">
        <v>90</v>
      </c>
      <c r="AX15" s="68" t="s">
        <v>90</v>
      </c>
      <c r="AY15" s="68" t="s">
        <v>90</v>
      </c>
      <c r="AZ15" s="68" t="s">
        <v>90</v>
      </c>
      <c r="BA15" s="68" t="s">
        <v>90</v>
      </c>
      <c r="BB15" s="69">
        <v>251</v>
      </c>
      <c r="BC15" s="70">
        <v>42.5</v>
      </c>
      <c r="BD15" s="70">
        <f t="shared" si="0"/>
        <v>10667.5</v>
      </c>
      <c r="BE15" s="70">
        <v>85</v>
      </c>
      <c r="BF15" s="70">
        <f t="shared" si="1"/>
        <v>21335</v>
      </c>
    </row>
    <row r="16" spans="1:109" ht="120" customHeight="1" x14ac:dyDescent="0.2">
      <c r="B16" s="68"/>
      <c r="C16" s="68">
        <v>2120206</v>
      </c>
      <c r="D16" s="68" t="str">
        <f t="shared" si="2"/>
        <v>2120206-BLACK</v>
      </c>
      <c r="E16" s="68" t="s">
        <v>99</v>
      </c>
      <c r="F16" s="68" t="s">
        <v>107</v>
      </c>
      <c r="G16" s="68">
        <v>2022</v>
      </c>
      <c r="H16" s="68" t="s">
        <v>67</v>
      </c>
      <c r="I16" s="68" t="s">
        <v>103</v>
      </c>
      <c r="J16" s="68" t="s">
        <v>59</v>
      </c>
      <c r="K16" s="68" t="s">
        <v>138</v>
      </c>
      <c r="L16" s="68" t="s">
        <v>112</v>
      </c>
      <c r="M16" s="68" t="s">
        <v>90</v>
      </c>
      <c r="N16" s="68" t="s">
        <v>90</v>
      </c>
      <c r="O16" s="68" t="s">
        <v>90</v>
      </c>
      <c r="P16" s="68" t="s">
        <v>90</v>
      </c>
      <c r="Q16" s="68" t="s">
        <v>90</v>
      </c>
      <c r="R16" s="68" t="s">
        <v>90</v>
      </c>
      <c r="S16" s="68" t="s">
        <v>90</v>
      </c>
      <c r="T16" s="68">
        <v>37</v>
      </c>
      <c r="U16" s="68">
        <v>162</v>
      </c>
      <c r="V16" s="68">
        <v>27</v>
      </c>
      <c r="W16" s="68" t="s">
        <v>90</v>
      </c>
      <c r="X16" s="68">
        <v>17</v>
      </c>
      <c r="Y16" s="68" t="s">
        <v>90</v>
      </c>
      <c r="Z16" s="68" t="s">
        <v>90</v>
      </c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9">
        <v>243</v>
      </c>
      <c r="BC16" s="70">
        <v>45</v>
      </c>
      <c r="BD16" s="70">
        <f t="shared" si="0"/>
        <v>10935</v>
      </c>
      <c r="BE16" s="70">
        <v>90</v>
      </c>
      <c r="BF16" s="70">
        <f t="shared" si="1"/>
        <v>21870</v>
      </c>
    </row>
    <row r="17" spans="2:58" ht="120" customHeight="1" x14ac:dyDescent="0.2">
      <c r="B17" s="68"/>
      <c r="C17" s="68">
        <v>2220703</v>
      </c>
      <c r="D17" s="68" t="str">
        <f t="shared" si="2"/>
        <v>2220703-DRESS BLUES</v>
      </c>
      <c r="E17" s="68" t="s">
        <v>99</v>
      </c>
      <c r="F17" s="68" t="s">
        <v>108</v>
      </c>
      <c r="G17" s="68">
        <v>2023</v>
      </c>
      <c r="H17" s="68" t="s">
        <v>64</v>
      </c>
      <c r="I17" s="68" t="s">
        <v>103</v>
      </c>
      <c r="J17" s="68" t="s">
        <v>56</v>
      </c>
      <c r="K17" s="68" t="s">
        <v>150</v>
      </c>
      <c r="L17" s="68" t="s">
        <v>109</v>
      </c>
      <c r="M17" s="68" t="s">
        <v>90</v>
      </c>
      <c r="N17" s="68" t="s">
        <v>90</v>
      </c>
      <c r="O17" s="68" t="s">
        <v>90</v>
      </c>
      <c r="P17" s="68">
        <v>142</v>
      </c>
      <c r="Q17" s="68">
        <v>113</v>
      </c>
      <c r="R17" s="68" t="s">
        <v>90</v>
      </c>
      <c r="S17" s="68" t="s">
        <v>90</v>
      </c>
      <c r="T17" s="68" t="s">
        <v>90</v>
      </c>
      <c r="U17" s="68" t="s">
        <v>90</v>
      </c>
      <c r="V17" s="68" t="s">
        <v>90</v>
      </c>
      <c r="W17" s="68" t="s">
        <v>90</v>
      </c>
      <c r="X17" s="68" t="s">
        <v>90</v>
      </c>
      <c r="Y17" s="68" t="s">
        <v>90</v>
      </c>
      <c r="Z17" s="68" t="s">
        <v>90</v>
      </c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9">
        <v>255</v>
      </c>
      <c r="BC17" s="70">
        <v>49.500000000000007</v>
      </c>
      <c r="BD17" s="70">
        <f t="shared" si="0"/>
        <v>12622.500000000002</v>
      </c>
      <c r="BE17" s="70">
        <v>99</v>
      </c>
      <c r="BF17" s="70">
        <f t="shared" si="1"/>
        <v>25245</v>
      </c>
    </row>
    <row r="18" spans="2:58" ht="120" customHeight="1" x14ac:dyDescent="0.2">
      <c r="B18" s="68"/>
      <c r="C18" s="68">
        <v>2120409</v>
      </c>
      <c r="D18" s="68" t="str">
        <f t="shared" si="2"/>
        <v>2120409-GRIS CHINE CLAIR</v>
      </c>
      <c r="E18" s="68" t="s">
        <v>99</v>
      </c>
      <c r="F18" s="68" t="s">
        <v>106</v>
      </c>
      <c r="G18" s="68">
        <v>2023</v>
      </c>
      <c r="H18" s="68" t="s">
        <v>67</v>
      </c>
      <c r="I18" s="68" t="s">
        <v>103</v>
      </c>
      <c r="J18" s="68" t="s">
        <v>55</v>
      </c>
      <c r="K18" s="68" t="s">
        <v>141</v>
      </c>
      <c r="L18" s="68" t="s">
        <v>113</v>
      </c>
      <c r="M18" s="68" t="s">
        <v>90</v>
      </c>
      <c r="N18" s="68" t="s">
        <v>90</v>
      </c>
      <c r="O18" s="68" t="s">
        <v>90</v>
      </c>
      <c r="P18" s="68" t="s">
        <v>90</v>
      </c>
      <c r="Q18" s="68" t="s">
        <v>90</v>
      </c>
      <c r="R18" s="68" t="s">
        <v>90</v>
      </c>
      <c r="S18" s="68">
        <v>3</v>
      </c>
      <c r="T18" s="68">
        <v>22</v>
      </c>
      <c r="U18" s="68" t="s">
        <v>90</v>
      </c>
      <c r="V18" s="68" t="s">
        <v>90</v>
      </c>
      <c r="W18" s="68">
        <v>29</v>
      </c>
      <c r="X18" s="68">
        <v>178</v>
      </c>
      <c r="Y18" s="68" t="s">
        <v>90</v>
      </c>
      <c r="Z18" s="68" t="s">
        <v>90</v>
      </c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9">
        <v>232</v>
      </c>
      <c r="BC18" s="70">
        <v>37.5</v>
      </c>
      <c r="BD18" s="70">
        <f t="shared" si="0"/>
        <v>8700</v>
      </c>
      <c r="BE18" s="70">
        <v>75</v>
      </c>
      <c r="BF18" s="70">
        <f t="shared" si="1"/>
        <v>17400</v>
      </c>
    </row>
    <row r="19" spans="2:58" ht="120" customHeight="1" x14ac:dyDescent="0.2">
      <c r="B19" s="68"/>
      <c r="C19" s="68">
        <v>2310294</v>
      </c>
      <c r="D19" s="68" t="str">
        <f t="shared" si="2"/>
        <v>2310294-TITANIUM/FIERY RED</v>
      </c>
      <c r="E19" s="68" t="s">
        <v>99</v>
      </c>
      <c r="F19" s="68" t="s">
        <v>108</v>
      </c>
      <c r="G19" s="68">
        <v>2023</v>
      </c>
      <c r="H19" s="68" t="s">
        <v>64</v>
      </c>
      <c r="I19" s="68" t="s">
        <v>104</v>
      </c>
      <c r="J19" s="68" t="s">
        <v>30</v>
      </c>
      <c r="K19" s="68" t="s">
        <v>36</v>
      </c>
      <c r="L19" s="68" t="s">
        <v>126</v>
      </c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 t="s">
        <v>90</v>
      </c>
      <c r="AB19" s="68" t="s">
        <v>90</v>
      </c>
      <c r="AC19" s="68" t="s">
        <v>90</v>
      </c>
      <c r="AD19" s="68" t="s">
        <v>90</v>
      </c>
      <c r="AE19" s="68" t="s">
        <v>90</v>
      </c>
      <c r="AF19" s="68" t="s">
        <v>90</v>
      </c>
      <c r="AG19" s="68" t="s">
        <v>90</v>
      </c>
      <c r="AH19" s="68" t="s">
        <v>90</v>
      </c>
      <c r="AI19" s="68" t="s">
        <v>90</v>
      </c>
      <c r="AJ19" s="68" t="s">
        <v>90</v>
      </c>
      <c r="AK19" s="68" t="s">
        <v>90</v>
      </c>
      <c r="AL19" s="68" t="s">
        <v>90</v>
      </c>
      <c r="AM19" s="68" t="s">
        <v>90</v>
      </c>
      <c r="AN19" s="68" t="s">
        <v>90</v>
      </c>
      <c r="AO19" s="68">
        <v>14</v>
      </c>
      <c r="AP19" s="68">
        <v>38</v>
      </c>
      <c r="AQ19" s="68">
        <v>70</v>
      </c>
      <c r="AR19" s="68">
        <v>89</v>
      </c>
      <c r="AS19" s="68" t="s">
        <v>90</v>
      </c>
      <c r="AT19" s="68" t="s">
        <v>90</v>
      </c>
      <c r="AU19" s="68" t="s">
        <v>90</v>
      </c>
      <c r="AV19" s="68" t="s">
        <v>90</v>
      </c>
      <c r="AW19" s="68" t="s">
        <v>90</v>
      </c>
      <c r="AX19" s="68" t="s">
        <v>90</v>
      </c>
      <c r="AY19" s="68" t="s">
        <v>90</v>
      </c>
      <c r="AZ19" s="68" t="s">
        <v>90</v>
      </c>
      <c r="BA19" s="68" t="s">
        <v>90</v>
      </c>
      <c r="BB19" s="69">
        <v>211</v>
      </c>
      <c r="BC19" s="70">
        <v>27.5</v>
      </c>
      <c r="BD19" s="70">
        <f t="shared" si="0"/>
        <v>5802.5</v>
      </c>
      <c r="BE19" s="70">
        <v>55</v>
      </c>
      <c r="BF19" s="70">
        <f t="shared" si="1"/>
        <v>11605</v>
      </c>
    </row>
    <row r="20" spans="2:58" ht="120" customHeight="1" x14ac:dyDescent="0.2">
      <c r="B20" s="68"/>
      <c r="C20" s="68">
        <v>2310136</v>
      </c>
      <c r="D20" s="68" t="str">
        <f t="shared" si="2"/>
        <v>2310136-CHARCOAL</v>
      </c>
      <c r="E20" s="68" t="s">
        <v>99</v>
      </c>
      <c r="F20" s="68" t="s">
        <v>107</v>
      </c>
      <c r="G20" s="68">
        <v>2023</v>
      </c>
      <c r="H20" s="68" t="s">
        <v>66</v>
      </c>
      <c r="I20" s="68" t="s">
        <v>104</v>
      </c>
      <c r="J20" s="68" t="s">
        <v>30</v>
      </c>
      <c r="K20" s="68" t="s">
        <v>159</v>
      </c>
      <c r="L20" s="68" t="s">
        <v>122</v>
      </c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 t="s">
        <v>90</v>
      </c>
      <c r="AB20" s="68" t="s">
        <v>90</v>
      </c>
      <c r="AC20" s="68" t="s">
        <v>90</v>
      </c>
      <c r="AD20" s="68" t="s">
        <v>90</v>
      </c>
      <c r="AE20" s="68" t="s">
        <v>90</v>
      </c>
      <c r="AF20" s="68" t="s">
        <v>90</v>
      </c>
      <c r="AG20" s="68" t="s">
        <v>90</v>
      </c>
      <c r="AH20" s="68" t="s">
        <v>90</v>
      </c>
      <c r="AI20" s="68" t="s">
        <v>90</v>
      </c>
      <c r="AJ20" s="68" t="s">
        <v>90</v>
      </c>
      <c r="AK20" s="68" t="s">
        <v>90</v>
      </c>
      <c r="AL20" s="68" t="s">
        <v>90</v>
      </c>
      <c r="AM20" s="68" t="s">
        <v>90</v>
      </c>
      <c r="AN20" s="68" t="s">
        <v>90</v>
      </c>
      <c r="AO20" s="68">
        <v>1</v>
      </c>
      <c r="AP20" s="68" t="s">
        <v>90</v>
      </c>
      <c r="AQ20" s="68">
        <v>28</v>
      </c>
      <c r="AR20" s="68">
        <v>71</v>
      </c>
      <c r="AS20" s="68">
        <v>65</v>
      </c>
      <c r="AT20" s="68" t="s">
        <v>90</v>
      </c>
      <c r="AU20" s="68" t="s">
        <v>90</v>
      </c>
      <c r="AV20" s="68" t="s">
        <v>90</v>
      </c>
      <c r="AW20" s="68" t="s">
        <v>90</v>
      </c>
      <c r="AX20" s="68" t="s">
        <v>90</v>
      </c>
      <c r="AY20" s="68" t="s">
        <v>90</v>
      </c>
      <c r="AZ20" s="68" t="s">
        <v>90</v>
      </c>
      <c r="BA20" s="68" t="s">
        <v>90</v>
      </c>
      <c r="BB20" s="69">
        <v>165</v>
      </c>
      <c r="BC20" s="70">
        <v>47.500000000000007</v>
      </c>
      <c r="BD20" s="70">
        <f t="shared" si="0"/>
        <v>7837.5000000000009</v>
      </c>
      <c r="BE20" s="70">
        <v>95</v>
      </c>
      <c r="BF20" s="70">
        <f t="shared" si="1"/>
        <v>15675</v>
      </c>
    </row>
    <row r="21" spans="2:58" ht="120" customHeight="1" x14ac:dyDescent="0.2">
      <c r="B21" s="68"/>
      <c r="C21" s="68">
        <v>1821575</v>
      </c>
      <c r="D21" s="68" t="str">
        <f t="shared" si="2"/>
        <v>1821575-NEW OPTICAL WHITE</v>
      </c>
      <c r="E21" s="68" t="s">
        <v>99</v>
      </c>
      <c r="F21" s="68" t="s">
        <v>106</v>
      </c>
      <c r="G21" s="68">
        <v>2023</v>
      </c>
      <c r="H21" s="68" t="s">
        <v>64</v>
      </c>
      <c r="I21" s="68" t="s">
        <v>103</v>
      </c>
      <c r="J21" s="68" t="s">
        <v>54</v>
      </c>
      <c r="K21" s="68" t="s">
        <v>131</v>
      </c>
      <c r="L21" s="72" t="s">
        <v>110</v>
      </c>
      <c r="M21" s="68">
        <v>11</v>
      </c>
      <c r="N21" s="68">
        <v>71</v>
      </c>
      <c r="O21" s="68">
        <v>18</v>
      </c>
      <c r="P21" s="68">
        <v>45</v>
      </c>
      <c r="Q21" s="68">
        <v>24</v>
      </c>
      <c r="R21" s="68" t="s">
        <v>90</v>
      </c>
      <c r="S21" s="68" t="s">
        <v>90</v>
      </c>
      <c r="T21" s="68" t="s">
        <v>90</v>
      </c>
      <c r="U21" s="68" t="s">
        <v>90</v>
      </c>
      <c r="V21" s="68" t="s">
        <v>90</v>
      </c>
      <c r="W21" s="68" t="s">
        <v>90</v>
      </c>
      <c r="X21" s="68" t="s">
        <v>90</v>
      </c>
      <c r="Y21" s="68" t="s">
        <v>90</v>
      </c>
      <c r="Z21" s="68" t="s">
        <v>90</v>
      </c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9">
        <v>169</v>
      </c>
      <c r="BC21" s="70">
        <v>18.5</v>
      </c>
      <c r="BD21" s="70">
        <f t="shared" si="0"/>
        <v>3126.5</v>
      </c>
      <c r="BE21" s="70">
        <v>37</v>
      </c>
      <c r="BF21" s="70">
        <f t="shared" si="1"/>
        <v>6253</v>
      </c>
    </row>
    <row r="22" spans="2:58" ht="120" customHeight="1" x14ac:dyDescent="0.2">
      <c r="B22" s="68"/>
      <c r="C22" s="68">
        <v>2310078</v>
      </c>
      <c r="D22" s="68" t="str">
        <f t="shared" si="2"/>
        <v>2310078-OPTICAL WHITE / FIERY RED</v>
      </c>
      <c r="E22" s="68" t="s">
        <v>99</v>
      </c>
      <c r="F22" s="68" t="s">
        <v>108</v>
      </c>
      <c r="G22" s="68">
        <v>2023</v>
      </c>
      <c r="H22" s="68" t="s">
        <v>67</v>
      </c>
      <c r="I22" s="68" t="s">
        <v>104</v>
      </c>
      <c r="J22" s="68" t="s">
        <v>30</v>
      </c>
      <c r="K22" s="68" t="s">
        <v>32</v>
      </c>
      <c r="L22" s="68" t="s">
        <v>121</v>
      </c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 t="s">
        <v>90</v>
      </c>
      <c r="AB22" s="68" t="s">
        <v>90</v>
      </c>
      <c r="AC22" s="68" t="s">
        <v>90</v>
      </c>
      <c r="AD22" s="68" t="s">
        <v>90</v>
      </c>
      <c r="AE22" s="68" t="s">
        <v>90</v>
      </c>
      <c r="AF22" s="68" t="s">
        <v>90</v>
      </c>
      <c r="AG22" s="68" t="s">
        <v>90</v>
      </c>
      <c r="AH22" s="68" t="s">
        <v>90</v>
      </c>
      <c r="AI22" s="68" t="s">
        <v>90</v>
      </c>
      <c r="AJ22" s="68" t="s">
        <v>90</v>
      </c>
      <c r="AK22" s="68" t="s">
        <v>90</v>
      </c>
      <c r="AL22" s="68" t="s">
        <v>90</v>
      </c>
      <c r="AM22" s="68" t="s">
        <v>90</v>
      </c>
      <c r="AN22" s="68" t="s">
        <v>90</v>
      </c>
      <c r="AO22" s="68" t="s">
        <v>90</v>
      </c>
      <c r="AP22" s="68" t="s">
        <v>90</v>
      </c>
      <c r="AQ22" s="68" t="s">
        <v>90</v>
      </c>
      <c r="AR22" s="68"/>
      <c r="AS22" s="68">
        <v>41</v>
      </c>
      <c r="AT22" s="68">
        <v>44</v>
      </c>
      <c r="AU22" s="68">
        <v>68</v>
      </c>
      <c r="AV22" s="68"/>
      <c r="AW22" s="68" t="s">
        <v>90</v>
      </c>
      <c r="AX22" s="68" t="s">
        <v>90</v>
      </c>
      <c r="AY22" s="68" t="s">
        <v>90</v>
      </c>
      <c r="AZ22" s="68" t="s">
        <v>90</v>
      </c>
      <c r="BA22" s="68" t="s">
        <v>90</v>
      </c>
      <c r="BB22" s="69">
        <v>153</v>
      </c>
      <c r="BC22" s="70">
        <v>47.500000000000007</v>
      </c>
      <c r="BD22" s="70">
        <f t="shared" si="0"/>
        <v>7267.5000000000009</v>
      </c>
      <c r="BE22" s="70">
        <v>95</v>
      </c>
      <c r="BF22" s="70">
        <f t="shared" si="1"/>
        <v>14535</v>
      </c>
    </row>
    <row r="23" spans="2:58" ht="120" customHeight="1" x14ac:dyDescent="0.2">
      <c r="B23" s="68"/>
      <c r="C23" s="68">
        <v>2310126</v>
      </c>
      <c r="D23" s="68" t="str">
        <f t="shared" si="2"/>
        <v>2310126-CHARCOAL</v>
      </c>
      <c r="E23" s="68" t="s">
        <v>99</v>
      </c>
      <c r="F23" s="68" t="s">
        <v>108</v>
      </c>
      <c r="G23" s="68">
        <v>2023</v>
      </c>
      <c r="H23" s="68" t="s">
        <v>66</v>
      </c>
      <c r="I23" s="68" t="s">
        <v>104</v>
      </c>
      <c r="J23" s="68" t="s">
        <v>30</v>
      </c>
      <c r="K23" s="68" t="s">
        <v>161</v>
      </c>
      <c r="L23" s="68" t="s">
        <v>122</v>
      </c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 t="s">
        <v>90</v>
      </c>
      <c r="AB23" s="68" t="s">
        <v>90</v>
      </c>
      <c r="AC23" s="68" t="s">
        <v>90</v>
      </c>
      <c r="AD23" s="68" t="s">
        <v>90</v>
      </c>
      <c r="AE23" s="68" t="s">
        <v>90</v>
      </c>
      <c r="AF23" s="68" t="s">
        <v>90</v>
      </c>
      <c r="AG23" s="68" t="s">
        <v>90</v>
      </c>
      <c r="AH23" s="68" t="s">
        <v>90</v>
      </c>
      <c r="AI23" s="68" t="s">
        <v>90</v>
      </c>
      <c r="AJ23" s="68" t="s">
        <v>90</v>
      </c>
      <c r="AK23" s="68" t="s">
        <v>90</v>
      </c>
      <c r="AL23" s="68" t="s">
        <v>90</v>
      </c>
      <c r="AM23" s="68" t="s">
        <v>90</v>
      </c>
      <c r="AN23" s="68" t="s">
        <v>90</v>
      </c>
      <c r="AO23" s="68">
        <v>4</v>
      </c>
      <c r="AP23" s="68">
        <v>2</v>
      </c>
      <c r="AQ23" s="68">
        <v>18</v>
      </c>
      <c r="AR23" s="68">
        <v>48</v>
      </c>
      <c r="AS23" s="68">
        <v>39</v>
      </c>
      <c r="AT23" s="68">
        <v>35</v>
      </c>
      <c r="AU23" s="68" t="s">
        <v>90</v>
      </c>
      <c r="AV23" s="68" t="s">
        <v>90</v>
      </c>
      <c r="AW23" s="68" t="s">
        <v>90</v>
      </c>
      <c r="AX23" s="68" t="s">
        <v>90</v>
      </c>
      <c r="AY23" s="68" t="s">
        <v>90</v>
      </c>
      <c r="AZ23" s="68" t="s">
        <v>90</v>
      </c>
      <c r="BA23" s="68" t="s">
        <v>90</v>
      </c>
      <c r="BB23" s="69">
        <v>146</v>
      </c>
      <c r="BC23" s="70">
        <v>35</v>
      </c>
      <c r="BD23" s="70">
        <f t="shared" si="0"/>
        <v>5110</v>
      </c>
      <c r="BE23" s="70">
        <v>70</v>
      </c>
      <c r="BF23" s="70">
        <f t="shared" si="1"/>
        <v>10220</v>
      </c>
    </row>
    <row r="24" spans="2:58" ht="120" customHeight="1" x14ac:dyDescent="0.2">
      <c r="B24" s="68"/>
      <c r="C24" s="68">
        <v>2310131</v>
      </c>
      <c r="D24" s="68" t="str">
        <f t="shared" si="2"/>
        <v>2310131-OPTICAL WHITE / SKY BLUE</v>
      </c>
      <c r="E24" s="68" t="s">
        <v>99</v>
      </c>
      <c r="F24" s="68" t="s">
        <v>108</v>
      </c>
      <c r="G24" s="68">
        <v>2023</v>
      </c>
      <c r="H24" s="68" t="s">
        <v>66</v>
      </c>
      <c r="I24" s="68" t="s">
        <v>104</v>
      </c>
      <c r="J24" s="68" t="s">
        <v>30</v>
      </c>
      <c r="K24" s="68" t="s">
        <v>157</v>
      </c>
      <c r="L24" s="68" t="s">
        <v>124</v>
      </c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 t="s">
        <v>90</v>
      </c>
      <c r="AB24" s="68" t="s">
        <v>90</v>
      </c>
      <c r="AC24" s="68" t="s">
        <v>90</v>
      </c>
      <c r="AD24" s="68" t="s">
        <v>90</v>
      </c>
      <c r="AE24" s="68" t="s">
        <v>90</v>
      </c>
      <c r="AF24" s="68" t="s">
        <v>90</v>
      </c>
      <c r="AG24" s="68" t="s">
        <v>90</v>
      </c>
      <c r="AH24" s="68" t="s">
        <v>90</v>
      </c>
      <c r="AI24" s="68" t="s">
        <v>90</v>
      </c>
      <c r="AJ24" s="68" t="s">
        <v>90</v>
      </c>
      <c r="AK24" s="68" t="s">
        <v>90</v>
      </c>
      <c r="AL24" s="68" t="s">
        <v>90</v>
      </c>
      <c r="AM24" s="68" t="s">
        <v>90</v>
      </c>
      <c r="AN24" s="68" t="s">
        <v>90</v>
      </c>
      <c r="AO24" s="68">
        <v>38</v>
      </c>
      <c r="AP24" s="68">
        <v>67</v>
      </c>
      <c r="AQ24" s="68">
        <v>46</v>
      </c>
      <c r="AR24" s="68"/>
      <c r="AS24" s="68" t="s">
        <v>90</v>
      </c>
      <c r="AT24" s="68" t="s">
        <v>90</v>
      </c>
      <c r="AU24" s="68" t="s">
        <v>90</v>
      </c>
      <c r="AV24" s="68" t="s">
        <v>90</v>
      </c>
      <c r="AW24" s="68" t="s">
        <v>90</v>
      </c>
      <c r="AX24" s="68" t="s">
        <v>90</v>
      </c>
      <c r="AY24" s="68" t="s">
        <v>90</v>
      </c>
      <c r="AZ24" s="68" t="s">
        <v>90</v>
      </c>
      <c r="BA24" s="68" t="s">
        <v>90</v>
      </c>
      <c r="BB24" s="69">
        <v>151</v>
      </c>
      <c r="BC24" s="70">
        <v>45</v>
      </c>
      <c r="BD24" s="70">
        <f t="shared" si="0"/>
        <v>6795</v>
      </c>
      <c r="BE24" s="70">
        <v>90</v>
      </c>
      <c r="BF24" s="70">
        <f t="shared" si="1"/>
        <v>13590</v>
      </c>
    </row>
    <row r="25" spans="2:58" ht="120" customHeight="1" x14ac:dyDescent="0.2">
      <c r="B25" s="68"/>
      <c r="C25" s="68">
        <v>2310125</v>
      </c>
      <c r="D25" s="68" t="str">
        <f t="shared" si="2"/>
        <v>2310125-CHARCOAL</v>
      </c>
      <c r="E25" s="68" t="s">
        <v>99</v>
      </c>
      <c r="F25" s="68" t="s">
        <v>108</v>
      </c>
      <c r="G25" s="68">
        <v>2023</v>
      </c>
      <c r="H25" s="68" t="s">
        <v>66</v>
      </c>
      <c r="I25" s="68" t="s">
        <v>104</v>
      </c>
      <c r="J25" s="68" t="s">
        <v>30</v>
      </c>
      <c r="K25" s="68" t="s">
        <v>33</v>
      </c>
      <c r="L25" s="68" t="s">
        <v>122</v>
      </c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 t="s">
        <v>90</v>
      </c>
      <c r="AB25" s="68" t="s">
        <v>90</v>
      </c>
      <c r="AC25" s="68" t="s">
        <v>90</v>
      </c>
      <c r="AD25" s="68" t="s">
        <v>90</v>
      </c>
      <c r="AE25" s="68" t="s">
        <v>90</v>
      </c>
      <c r="AF25" s="68" t="s">
        <v>90</v>
      </c>
      <c r="AG25" s="68" t="s">
        <v>90</v>
      </c>
      <c r="AH25" s="68" t="s">
        <v>90</v>
      </c>
      <c r="AI25" s="68" t="s">
        <v>90</v>
      </c>
      <c r="AJ25" s="68" t="s">
        <v>90</v>
      </c>
      <c r="AK25" s="68" t="s">
        <v>90</v>
      </c>
      <c r="AL25" s="68" t="s">
        <v>90</v>
      </c>
      <c r="AM25" s="68" t="s">
        <v>90</v>
      </c>
      <c r="AN25" s="68" t="s">
        <v>90</v>
      </c>
      <c r="AO25" s="68" t="s">
        <v>90</v>
      </c>
      <c r="AP25" s="68" t="s">
        <v>90</v>
      </c>
      <c r="AQ25" s="68">
        <v>35</v>
      </c>
      <c r="AR25" s="68">
        <v>62</v>
      </c>
      <c r="AS25" s="68">
        <v>54</v>
      </c>
      <c r="AT25" s="68" t="s">
        <v>90</v>
      </c>
      <c r="AU25" s="68" t="s">
        <v>90</v>
      </c>
      <c r="AV25" s="68" t="s">
        <v>90</v>
      </c>
      <c r="AW25" s="68" t="s">
        <v>90</v>
      </c>
      <c r="AX25" s="68" t="s">
        <v>90</v>
      </c>
      <c r="AY25" s="68" t="s">
        <v>90</v>
      </c>
      <c r="AZ25" s="68" t="s">
        <v>90</v>
      </c>
      <c r="BA25" s="68" t="s">
        <v>90</v>
      </c>
      <c r="BB25" s="69">
        <v>151</v>
      </c>
      <c r="BC25" s="70">
        <v>40</v>
      </c>
      <c r="BD25" s="70">
        <f t="shared" si="0"/>
        <v>6040</v>
      </c>
      <c r="BE25" s="70">
        <v>80</v>
      </c>
      <c r="BF25" s="70">
        <f t="shared" si="1"/>
        <v>12080</v>
      </c>
    </row>
    <row r="26" spans="2:58" ht="120" customHeight="1" x14ac:dyDescent="0.2">
      <c r="B26" s="68"/>
      <c r="C26" s="68">
        <v>2220788</v>
      </c>
      <c r="D26" s="68" t="str">
        <f t="shared" si="2"/>
        <v>2220788-NEW OPTICAL WHITE</v>
      </c>
      <c r="E26" s="68" t="s">
        <v>99</v>
      </c>
      <c r="F26" s="68" t="s">
        <v>108</v>
      </c>
      <c r="G26" s="68">
        <v>2023</v>
      </c>
      <c r="H26" s="68" t="s">
        <v>67</v>
      </c>
      <c r="I26" s="68" t="s">
        <v>103</v>
      </c>
      <c r="J26" s="68" t="s">
        <v>54</v>
      </c>
      <c r="K26" s="68" t="s">
        <v>152</v>
      </c>
      <c r="L26" s="68" t="s">
        <v>110</v>
      </c>
      <c r="M26" s="68" t="s">
        <v>90</v>
      </c>
      <c r="N26" s="68" t="s">
        <v>90</v>
      </c>
      <c r="O26" s="68" t="s">
        <v>90</v>
      </c>
      <c r="P26" s="68" t="s">
        <v>90</v>
      </c>
      <c r="Q26" s="68" t="s">
        <v>90</v>
      </c>
      <c r="R26" s="68" t="s">
        <v>90</v>
      </c>
      <c r="S26" s="68">
        <v>38</v>
      </c>
      <c r="T26" s="68" t="s">
        <v>90</v>
      </c>
      <c r="U26" s="68" t="s">
        <v>90</v>
      </c>
      <c r="V26" s="68" t="s">
        <v>90</v>
      </c>
      <c r="W26" s="68">
        <v>20</v>
      </c>
      <c r="X26" s="68">
        <v>86</v>
      </c>
      <c r="Y26" s="68" t="s">
        <v>90</v>
      </c>
      <c r="Z26" s="68" t="s">
        <v>90</v>
      </c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9">
        <v>144</v>
      </c>
      <c r="BC26" s="70">
        <v>27.5</v>
      </c>
      <c r="BD26" s="70">
        <f t="shared" si="0"/>
        <v>3960</v>
      </c>
      <c r="BE26" s="70">
        <v>55</v>
      </c>
      <c r="BF26" s="70">
        <f t="shared" si="1"/>
        <v>7920</v>
      </c>
    </row>
    <row r="27" spans="2:58" ht="120" customHeight="1" x14ac:dyDescent="0.2">
      <c r="B27" s="68"/>
      <c r="C27" s="68">
        <v>2310247</v>
      </c>
      <c r="D27" s="68" t="str">
        <f t="shared" si="2"/>
        <v>2310247-BLACK</v>
      </c>
      <c r="E27" s="68" t="s">
        <v>99</v>
      </c>
      <c r="F27" s="68" t="s">
        <v>107</v>
      </c>
      <c r="G27" s="68">
        <v>2023</v>
      </c>
      <c r="H27" s="68" t="s">
        <v>64</v>
      </c>
      <c r="I27" s="68" t="s">
        <v>104</v>
      </c>
      <c r="J27" s="68" t="s">
        <v>30</v>
      </c>
      <c r="K27" s="68" t="s">
        <v>35</v>
      </c>
      <c r="L27" s="68" t="s">
        <v>112</v>
      </c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 t="s">
        <v>90</v>
      </c>
      <c r="AB27" s="68">
        <v>3</v>
      </c>
      <c r="AC27" s="68">
        <v>2</v>
      </c>
      <c r="AD27" s="68">
        <v>26</v>
      </c>
      <c r="AE27" s="68">
        <v>20</v>
      </c>
      <c r="AF27" s="68">
        <v>84</v>
      </c>
      <c r="AG27" s="68" t="s">
        <v>90</v>
      </c>
      <c r="AH27" s="68" t="s">
        <v>90</v>
      </c>
      <c r="AI27" s="68" t="s">
        <v>90</v>
      </c>
      <c r="AJ27" s="68" t="s">
        <v>90</v>
      </c>
      <c r="AK27" s="68" t="s">
        <v>90</v>
      </c>
      <c r="AL27" s="68" t="s">
        <v>90</v>
      </c>
      <c r="AM27" s="68" t="s">
        <v>90</v>
      </c>
      <c r="AN27" s="68" t="s">
        <v>90</v>
      </c>
      <c r="AO27" s="68" t="s">
        <v>90</v>
      </c>
      <c r="AP27" s="68" t="s">
        <v>90</v>
      </c>
      <c r="AQ27" s="68" t="s">
        <v>90</v>
      </c>
      <c r="AR27" s="68" t="s">
        <v>90</v>
      </c>
      <c r="AS27" s="68" t="s">
        <v>90</v>
      </c>
      <c r="AT27" s="68" t="s">
        <v>90</v>
      </c>
      <c r="AU27" s="68" t="s">
        <v>90</v>
      </c>
      <c r="AV27" s="68" t="s">
        <v>90</v>
      </c>
      <c r="AW27" s="68" t="s">
        <v>90</v>
      </c>
      <c r="AX27" s="68" t="s">
        <v>90</v>
      </c>
      <c r="AY27" s="68" t="s">
        <v>90</v>
      </c>
      <c r="AZ27" s="68" t="s">
        <v>90</v>
      </c>
      <c r="BA27" s="68" t="s">
        <v>90</v>
      </c>
      <c r="BB27" s="69">
        <v>135</v>
      </c>
      <c r="BC27" s="70">
        <v>20</v>
      </c>
      <c r="BD27" s="70">
        <f t="shared" si="0"/>
        <v>2700</v>
      </c>
      <c r="BE27" s="70">
        <v>40</v>
      </c>
      <c r="BF27" s="70">
        <f t="shared" si="1"/>
        <v>5400</v>
      </c>
    </row>
    <row r="28" spans="2:58" ht="120" customHeight="1" x14ac:dyDescent="0.2">
      <c r="B28" s="68"/>
      <c r="C28" s="68">
        <v>2020713</v>
      </c>
      <c r="D28" s="68" t="str">
        <f t="shared" si="2"/>
        <v>2020713-NEW OPTICAL WHITE</v>
      </c>
      <c r="E28" s="68" t="s">
        <v>99</v>
      </c>
      <c r="F28" s="68" t="s">
        <v>106</v>
      </c>
      <c r="G28" s="68">
        <v>2023</v>
      </c>
      <c r="H28" s="68" t="s">
        <v>66</v>
      </c>
      <c r="I28" s="68" t="s">
        <v>103</v>
      </c>
      <c r="J28" s="68" t="s">
        <v>57</v>
      </c>
      <c r="K28" s="68" t="s">
        <v>136</v>
      </c>
      <c r="L28" s="72" t="s">
        <v>110</v>
      </c>
      <c r="M28" s="68" t="s">
        <v>90</v>
      </c>
      <c r="N28" s="68" t="s">
        <v>90</v>
      </c>
      <c r="O28" s="68" t="s">
        <v>90</v>
      </c>
      <c r="P28" s="68" t="s">
        <v>90</v>
      </c>
      <c r="Q28" s="68" t="s">
        <v>90</v>
      </c>
      <c r="R28" s="68">
        <v>11</v>
      </c>
      <c r="S28" s="68">
        <v>16</v>
      </c>
      <c r="T28" s="68">
        <v>9</v>
      </c>
      <c r="U28" s="68">
        <v>31</v>
      </c>
      <c r="V28" s="68">
        <v>35</v>
      </c>
      <c r="W28" s="68">
        <v>15</v>
      </c>
      <c r="X28" s="68" t="s">
        <v>90</v>
      </c>
      <c r="Y28" s="68" t="s">
        <v>90</v>
      </c>
      <c r="Z28" s="68" t="s">
        <v>90</v>
      </c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9">
        <v>117</v>
      </c>
      <c r="BC28" s="70">
        <v>16</v>
      </c>
      <c r="BD28" s="70">
        <f t="shared" si="0"/>
        <v>1872</v>
      </c>
      <c r="BE28" s="70">
        <v>32</v>
      </c>
      <c r="BF28" s="70">
        <f t="shared" si="1"/>
        <v>3744</v>
      </c>
    </row>
    <row r="29" spans="2:58" ht="120" customHeight="1" x14ac:dyDescent="0.2">
      <c r="B29" s="68"/>
      <c r="C29" s="68">
        <v>2310306</v>
      </c>
      <c r="D29" s="68" t="str">
        <f t="shared" si="2"/>
        <v>2310306-BLACK/FIERY RED</v>
      </c>
      <c r="E29" s="68" t="s">
        <v>99</v>
      </c>
      <c r="F29" s="68" t="s">
        <v>108</v>
      </c>
      <c r="G29" s="68">
        <v>2023</v>
      </c>
      <c r="H29" s="68" t="s">
        <v>29</v>
      </c>
      <c r="I29" s="68" t="s">
        <v>104</v>
      </c>
      <c r="J29" s="68" t="s">
        <v>30</v>
      </c>
      <c r="K29" s="68" t="s">
        <v>39</v>
      </c>
      <c r="L29" s="68" t="s">
        <v>127</v>
      </c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 t="s">
        <v>90</v>
      </c>
      <c r="AB29" s="68" t="s">
        <v>90</v>
      </c>
      <c r="AC29" s="68" t="s">
        <v>90</v>
      </c>
      <c r="AD29" s="68" t="s">
        <v>90</v>
      </c>
      <c r="AE29" s="68" t="s">
        <v>90</v>
      </c>
      <c r="AF29" s="68" t="s">
        <v>90</v>
      </c>
      <c r="AG29" s="68" t="s">
        <v>90</v>
      </c>
      <c r="AH29" s="68" t="s">
        <v>90</v>
      </c>
      <c r="AI29" s="68" t="s">
        <v>90</v>
      </c>
      <c r="AJ29" s="68" t="s">
        <v>90</v>
      </c>
      <c r="AK29" s="68" t="s">
        <v>90</v>
      </c>
      <c r="AL29" s="68" t="s">
        <v>90</v>
      </c>
      <c r="AM29" s="68" t="s">
        <v>90</v>
      </c>
      <c r="AN29" s="68" t="s">
        <v>90</v>
      </c>
      <c r="AO29" s="68" t="s">
        <v>90</v>
      </c>
      <c r="AP29" s="68" t="s">
        <v>90</v>
      </c>
      <c r="AQ29" s="68" t="s">
        <v>90</v>
      </c>
      <c r="AR29" s="68" t="s">
        <v>90</v>
      </c>
      <c r="AS29" s="68">
        <v>93</v>
      </c>
      <c r="AT29" s="68">
        <v>16</v>
      </c>
      <c r="AU29" s="68" t="s">
        <v>90</v>
      </c>
      <c r="AV29" s="68" t="s">
        <v>90</v>
      </c>
      <c r="AW29" s="68" t="s">
        <v>90</v>
      </c>
      <c r="AX29" s="68" t="s">
        <v>90</v>
      </c>
      <c r="AY29" s="68" t="s">
        <v>90</v>
      </c>
      <c r="AZ29" s="68" t="s">
        <v>90</v>
      </c>
      <c r="BA29" s="68" t="s">
        <v>90</v>
      </c>
      <c r="BB29" s="69">
        <v>109</v>
      </c>
      <c r="BC29" s="70">
        <v>42.5</v>
      </c>
      <c r="BD29" s="70">
        <f t="shared" si="0"/>
        <v>4632.5</v>
      </c>
      <c r="BE29" s="70">
        <v>85</v>
      </c>
      <c r="BF29" s="70">
        <f t="shared" si="1"/>
        <v>9265</v>
      </c>
    </row>
    <row r="30" spans="2:58" ht="120" customHeight="1" x14ac:dyDescent="0.2">
      <c r="B30" s="68"/>
      <c r="C30" s="68">
        <v>2220770</v>
      </c>
      <c r="D30" s="68" t="str">
        <f t="shared" si="2"/>
        <v>2220770-NEW OPTICAL WHITE</v>
      </c>
      <c r="E30" s="68" t="s">
        <v>99</v>
      </c>
      <c r="F30" s="68" t="s">
        <v>108</v>
      </c>
      <c r="G30" s="68">
        <v>2023</v>
      </c>
      <c r="H30" s="68" t="s">
        <v>67</v>
      </c>
      <c r="I30" s="68" t="s">
        <v>103</v>
      </c>
      <c r="J30" s="68" t="s">
        <v>54</v>
      </c>
      <c r="K30" s="68" t="s">
        <v>151</v>
      </c>
      <c r="L30" s="68" t="s">
        <v>110</v>
      </c>
      <c r="M30" s="68" t="s">
        <v>90</v>
      </c>
      <c r="N30" s="68" t="s">
        <v>90</v>
      </c>
      <c r="O30" s="68" t="s">
        <v>90</v>
      </c>
      <c r="P30" s="68" t="s">
        <v>90</v>
      </c>
      <c r="Q30" s="68" t="s">
        <v>90</v>
      </c>
      <c r="R30" s="68" t="s">
        <v>90</v>
      </c>
      <c r="S30" s="68">
        <v>11</v>
      </c>
      <c r="T30" s="68">
        <v>2</v>
      </c>
      <c r="U30" s="68" t="s">
        <v>90</v>
      </c>
      <c r="V30" s="68" t="s">
        <v>90</v>
      </c>
      <c r="W30" s="68">
        <v>63</v>
      </c>
      <c r="X30" s="68">
        <v>43</v>
      </c>
      <c r="Y30" s="68" t="s">
        <v>90</v>
      </c>
      <c r="Z30" s="68" t="s">
        <v>90</v>
      </c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9">
        <v>119</v>
      </c>
      <c r="BC30" s="70">
        <v>29.5</v>
      </c>
      <c r="BD30" s="70">
        <f t="shared" si="0"/>
        <v>3510.5</v>
      </c>
      <c r="BE30" s="70">
        <v>59</v>
      </c>
      <c r="BF30" s="70">
        <f t="shared" si="1"/>
        <v>7021</v>
      </c>
    </row>
    <row r="31" spans="2:58" ht="120" customHeight="1" x14ac:dyDescent="0.2">
      <c r="B31" s="68"/>
      <c r="C31" s="68">
        <v>2121226</v>
      </c>
      <c r="D31" s="68" t="str">
        <f t="shared" si="2"/>
        <v>2121226-TRIPLE BLACK</v>
      </c>
      <c r="E31" s="68" t="s">
        <v>99</v>
      </c>
      <c r="F31" s="68" t="s">
        <v>108</v>
      </c>
      <c r="G31" s="68">
        <v>2023</v>
      </c>
      <c r="H31" s="68" t="s">
        <v>29</v>
      </c>
      <c r="I31" s="68" t="s">
        <v>104</v>
      </c>
      <c r="J31" s="68" t="s">
        <v>30</v>
      </c>
      <c r="K31" s="68" t="s">
        <v>0</v>
      </c>
      <c r="L31" s="68" t="s">
        <v>120</v>
      </c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 t="s">
        <v>90</v>
      </c>
      <c r="AB31" s="68" t="s">
        <v>90</v>
      </c>
      <c r="AC31" s="68" t="s">
        <v>90</v>
      </c>
      <c r="AD31" s="68" t="s">
        <v>90</v>
      </c>
      <c r="AE31" s="68" t="s">
        <v>90</v>
      </c>
      <c r="AF31" s="68" t="s">
        <v>90</v>
      </c>
      <c r="AG31" s="68" t="s">
        <v>90</v>
      </c>
      <c r="AH31" s="68" t="s">
        <v>90</v>
      </c>
      <c r="AI31" s="68" t="s">
        <v>90</v>
      </c>
      <c r="AJ31" s="68" t="s">
        <v>90</v>
      </c>
      <c r="AK31" s="68" t="s">
        <v>90</v>
      </c>
      <c r="AL31" s="68" t="s">
        <v>90</v>
      </c>
      <c r="AM31" s="68" t="s">
        <v>90</v>
      </c>
      <c r="AN31" s="68" t="s">
        <v>90</v>
      </c>
      <c r="AO31" s="68">
        <v>36</v>
      </c>
      <c r="AP31" s="68">
        <v>6</v>
      </c>
      <c r="AQ31" s="68">
        <v>19</v>
      </c>
      <c r="AR31" s="68" t="s">
        <v>90</v>
      </c>
      <c r="AS31" s="68" t="s">
        <v>90</v>
      </c>
      <c r="AT31" s="68" t="s">
        <v>90</v>
      </c>
      <c r="AU31" s="68" t="s">
        <v>90</v>
      </c>
      <c r="AV31" s="68" t="s">
        <v>90</v>
      </c>
      <c r="AW31" s="68"/>
      <c r="AX31" s="68">
        <v>3</v>
      </c>
      <c r="AY31" s="68">
        <v>23</v>
      </c>
      <c r="AZ31" s="68">
        <v>5</v>
      </c>
      <c r="BA31" s="68">
        <v>1</v>
      </c>
      <c r="BB31" s="69">
        <v>93</v>
      </c>
      <c r="BC31" s="70">
        <v>42.5</v>
      </c>
      <c r="BD31" s="70">
        <f t="shared" si="0"/>
        <v>3952.5</v>
      </c>
      <c r="BE31" s="70">
        <v>85</v>
      </c>
      <c r="BF31" s="70">
        <f t="shared" si="1"/>
        <v>7905</v>
      </c>
    </row>
    <row r="32" spans="2:58" ht="120" customHeight="1" x14ac:dyDescent="0.2">
      <c r="B32" s="68"/>
      <c r="C32" s="68">
        <v>2020714</v>
      </c>
      <c r="D32" s="68" t="str">
        <f t="shared" si="2"/>
        <v>2020714-PUR ROUGE</v>
      </c>
      <c r="E32" s="68" t="s">
        <v>99</v>
      </c>
      <c r="F32" s="68" t="s">
        <v>106</v>
      </c>
      <c r="G32" s="68">
        <v>2023</v>
      </c>
      <c r="H32" s="68" t="s">
        <v>66</v>
      </c>
      <c r="I32" s="68" t="s">
        <v>103</v>
      </c>
      <c r="J32" s="68" t="s">
        <v>57</v>
      </c>
      <c r="K32" s="68" t="s">
        <v>136</v>
      </c>
      <c r="L32" s="68" t="s">
        <v>111</v>
      </c>
      <c r="M32" s="68" t="s">
        <v>90</v>
      </c>
      <c r="N32" s="68" t="s">
        <v>90</v>
      </c>
      <c r="O32" s="68" t="s">
        <v>90</v>
      </c>
      <c r="P32" s="68" t="s">
        <v>90</v>
      </c>
      <c r="Q32" s="68" t="s">
        <v>90</v>
      </c>
      <c r="R32" s="68" t="s">
        <v>90</v>
      </c>
      <c r="S32" s="68" t="s">
        <v>90</v>
      </c>
      <c r="T32" s="68">
        <v>10</v>
      </c>
      <c r="U32" s="68">
        <v>31</v>
      </c>
      <c r="V32" s="68">
        <v>40</v>
      </c>
      <c r="W32" s="68">
        <v>22</v>
      </c>
      <c r="X32" s="68" t="s">
        <v>90</v>
      </c>
      <c r="Y32" s="68" t="s">
        <v>90</v>
      </c>
      <c r="Z32" s="68" t="s">
        <v>90</v>
      </c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9">
        <v>103</v>
      </c>
      <c r="BC32" s="70">
        <v>16</v>
      </c>
      <c r="BD32" s="70">
        <f t="shared" si="0"/>
        <v>1648</v>
      </c>
      <c r="BE32" s="70">
        <v>32</v>
      </c>
      <c r="BF32" s="70">
        <f t="shared" si="1"/>
        <v>3296</v>
      </c>
    </row>
    <row r="33" spans="2:58" ht="120" customHeight="1" x14ac:dyDescent="0.2">
      <c r="B33" s="68"/>
      <c r="C33" s="68">
        <v>2120208</v>
      </c>
      <c r="D33" s="68" t="str">
        <f t="shared" si="2"/>
        <v>2120208-NEW OPTICAL WHITE</v>
      </c>
      <c r="E33" s="68" t="s">
        <v>99</v>
      </c>
      <c r="F33" s="68" t="s">
        <v>107</v>
      </c>
      <c r="G33" s="68">
        <v>2022</v>
      </c>
      <c r="H33" s="68" t="s">
        <v>67</v>
      </c>
      <c r="I33" s="68" t="s">
        <v>103</v>
      </c>
      <c r="J33" s="68" t="s">
        <v>59</v>
      </c>
      <c r="K33" s="68" t="s">
        <v>138</v>
      </c>
      <c r="L33" s="72" t="s">
        <v>110</v>
      </c>
      <c r="M33" s="68" t="s">
        <v>90</v>
      </c>
      <c r="N33" s="68" t="s">
        <v>90</v>
      </c>
      <c r="O33" s="68" t="s">
        <v>90</v>
      </c>
      <c r="P33" s="68" t="s">
        <v>90</v>
      </c>
      <c r="Q33" s="68" t="s">
        <v>90</v>
      </c>
      <c r="R33" s="68" t="s">
        <v>90</v>
      </c>
      <c r="S33" s="68" t="s">
        <v>90</v>
      </c>
      <c r="T33" s="68" t="s">
        <v>90</v>
      </c>
      <c r="U33" s="68">
        <v>88</v>
      </c>
      <c r="V33" s="68" t="s">
        <v>90</v>
      </c>
      <c r="W33" s="68" t="s">
        <v>90</v>
      </c>
      <c r="X33" s="68">
        <v>13</v>
      </c>
      <c r="Y33" s="68" t="s">
        <v>90</v>
      </c>
      <c r="Z33" s="68" t="s">
        <v>90</v>
      </c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9">
        <v>101</v>
      </c>
      <c r="BC33" s="70">
        <v>45</v>
      </c>
      <c r="BD33" s="70">
        <f t="shared" si="0"/>
        <v>4545</v>
      </c>
      <c r="BE33" s="70">
        <v>90</v>
      </c>
      <c r="BF33" s="70">
        <f t="shared" si="1"/>
        <v>9090</v>
      </c>
    </row>
    <row r="34" spans="2:58" ht="120" customHeight="1" x14ac:dyDescent="0.2">
      <c r="B34" s="68"/>
      <c r="C34" s="68">
        <v>2210391</v>
      </c>
      <c r="D34" s="68" t="str">
        <f t="shared" si="2"/>
        <v>2210391-</v>
      </c>
      <c r="E34" s="68" t="s">
        <v>99</v>
      </c>
      <c r="F34" s="68" t="s">
        <v>106</v>
      </c>
      <c r="G34" s="68">
        <v>2023</v>
      </c>
      <c r="H34" s="68" t="s">
        <v>67</v>
      </c>
      <c r="I34" s="68" t="s">
        <v>103</v>
      </c>
      <c r="J34" s="68" t="s">
        <v>55</v>
      </c>
      <c r="K34" s="68" t="s">
        <v>144</v>
      </c>
      <c r="L34" s="68"/>
      <c r="M34" s="68" t="s">
        <v>90</v>
      </c>
      <c r="N34" s="68" t="s">
        <v>90</v>
      </c>
      <c r="O34" s="68" t="s">
        <v>90</v>
      </c>
      <c r="P34" s="68" t="s">
        <v>90</v>
      </c>
      <c r="Q34" s="68" t="s">
        <v>90</v>
      </c>
      <c r="R34" s="68" t="s">
        <v>90</v>
      </c>
      <c r="S34" s="68" t="s">
        <v>90</v>
      </c>
      <c r="T34" s="68">
        <v>65</v>
      </c>
      <c r="U34" s="68">
        <v>25</v>
      </c>
      <c r="V34" s="68" t="s">
        <v>90</v>
      </c>
      <c r="W34" s="68" t="s">
        <v>90</v>
      </c>
      <c r="X34" s="68" t="s">
        <v>90</v>
      </c>
      <c r="Y34" s="68">
        <v>1</v>
      </c>
      <c r="Z34" s="68" t="s">
        <v>90</v>
      </c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9">
        <v>91</v>
      </c>
      <c r="BC34" s="70">
        <v>24.5</v>
      </c>
      <c r="BD34" s="70">
        <f t="shared" si="0"/>
        <v>2229.5</v>
      </c>
      <c r="BE34" s="70">
        <v>49</v>
      </c>
      <c r="BF34" s="70">
        <f t="shared" si="1"/>
        <v>4459</v>
      </c>
    </row>
    <row r="35" spans="2:58" ht="120" customHeight="1" x14ac:dyDescent="0.2">
      <c r="B35" s="68"/>
      <c r="C35" s="68">
        <v>2310127</v>
      </c>
      <c r="D35" s="68" t="str">
        <f t="shared" si="2"/>
        <v>2310127-SKY BLUE</v>
      </c>
      <c r="E35" s="68" t="s">
        <v>99</v>
      </c>
      <c r="F35" s="68" t="s">
        <v>108</v>
      </c>
      <c r="G35" s="68">
        <v>2023</v>
      </c>
      <c r="H35" s="68" t="s">
        <v>66</v>
      </c>
      <c r="I35" s="68" t="s">
        <v>104</v>
      </c>
      <c r="J35" s="68" t="s">
        <v>30</v>
      </c>
      <c r="K35" s="68" t="s">
        <v>161</v>
      </c>
      <c r="L35" s="68" t="s">
        <v>123</v>
      </c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 t="s">
        <v>90</v>
      </c>
      <c r="AB35" s="68" t="s">
        <v>90</v>
      </c>
      <c r="AC35" s="68" t="s">
        <v>90</v>
      </c>
      <c r="AD35" s="68" t="s">
        <v>90</v>
      </c>
      <c r="AE35" s="68" t="s">
        <v>90</v>
      </c>
      <c r="AF35" s="68" t="s">
        <v>90</v>
      </c>
      <c r="AG35" s="68" t="s">
        <v>90</v>
      </c>
      <c r="AH35" s="68" t="s">
        <v>90</v>
      </c>
      <c r="AI35" s="68" t="s">
        <v>90</v>
      </c>
      <c r="AJ35" s="68" t="s">
        <v>90</v>
      </c>
      <c r="AK35" s="68" t="s">
        <v>90</v>
      </c>
      <c r="AL35" s="68" t="s">
        <v>90</v>
      </c>
      <c r="AM35" s="68" t="s">
        <v>90</v>
      </c>
      <c r="AN35" s="68" t="s">
        <v>90</v>
      </c>
      <c r="AO35" s="68">
        <v>1</v>
      </c>
      <c r="AP35" s="68">
        <v>1</v>
      </c>
      <c r="AQ35" s="68" t="s">
        <v>90</v>
      </c>
      <c r="AR35" s="68">
        <v>18</v>
      </c>
      <c r="AS35" s="68">
        <v>19</v>
      </c>
      <c r="AT35" s="68">
        <v>51</v>
      </c>
      <c r="AU35" s="68" t="s">
        <v>90</v>
      </c>
      <c r="AV35" s="68" t="s">
        <v>90</v>
      </c>
      <c r="AW35" s="68" t="s">
        <v>90</v>
      </c>
      <c r="AX35" s="68" t="s">
        <v>90</v>
      </c>
      <c r="AY35" s="68" t="s">
        <v>90</v>
      </c>
      <c r="AZ35" s="68" t="s">
        <v>90</v>
      </c>
      <c r="BA35" s="68" t="s">
        <v>90</v>
      </c>
      <c r="BB35" s="69">
        <v>90</v>
      </c>
      <c r="BC35" s="70">
        <v>35</v>
      </c>
      <c r="BD35" s="70">
        <f t="shared" si="0"/>
        <v>3150</v>
      </c>
      <c r="BE35" s="70">
        <v>70</v>
      </c>
      <c r="BF35" s="70">
        <f t="shared" si="1"/>
        <v>6300</v>
      </c>
    </row>
    <row r="36" spans="2:58" ht="120" customHeight="1" x14ac:dyDescent="0.2">
      <c r="B36" s="68"/>
      <c r="C36" s="68">
        <v>2120213</v>
      </c>
      <c r="D36" s="68" t="str">
        <f t="shared" si="2"/>
        <v>2120213-GRIS CHINE CLAIR</v>
      </c>
      <c r="E36" s="68" t="s">
        <v>99</v>
      </c>
      <c r="F36" s="68" t="s">
        <v>107</v>
      </c>
      <c r="G36" s="68">
        <v>2022</v>
      </c>
      <c r="H36" s="68" t="s">
        <v>67</v>
      </c>
      <c r="I36" s="68" t="s">
        <v>103</v>
      </c>
      <c r="J36" s="68" t="s">
        <v>55</v>
      </c>
      <c r="K36" s="68" t="s">
        <v>140</v>
      </c>
      <c r="L36" s="68" t="s">
        <v>113</v>
      </c>
      <c r="M36" s="68" t="s">
        <v>90</v>
      </c>
      <c r="N36" s="68" t="s">
        <v>90</v>
      </c>
      <c r="O36" s="68" t="s">
        <v>90</v>
      </c>
      <c r="P36" s="68" t="s">
        <v>90</v>
      </c>
      <c r="Q36" s="68" t="s">
        <v>90</v>
      </c>
      <c r="R36" s="68" t="s">
        <v>90</v>
      </c>
      <c r="S36" s="68" t="s">
        <v>90</v>
      </c>
      <c r="T36" s="68" t="s">
        <v>90</v>
      </c>
      <c r="U36" s="68" t="s">
        <v>90</v>
      </c>
      <c r="V36" s="68" t="s">
        <v>90</v>
      </c>
      <c r="W36" s="68">
        <v>47</v>
      </c>
      <c r="X36" s="68">
        <v>24</v>
      </c>
      <c r="Y36" s="68" t="s">
        <v>90</v>
      </c>
      <c r="Z36" s="68" t="s">
        <v>90</v>
      </c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9">
        <v>71</v>
      </c>
      <c r="BC36" s="70">
        <v>37.5</v>
      </c>
      <c r="BD36" s="70">
        <f t="shared" si="0"/>
        <v>2662.5</v>
      </c>
      <c r="BE36" s="70">
        <v>75</v>
      </c>
      <c r="BF36" s="70">
        <f t="shared" si="1"/>
        <v>5325</v>
      </c>
    </row>
    <row r="37" spans="2:58" ht="120" customHeight="1" x14ac:dyDescent="0.2">
      <c r="B37" s="68"/>
      <c r="C37" s="68">
        <v>2310320</v>
      </c>
      <c r="D37" s="68" t="str">
        <f t="shared" si="2"/>
        <v>2310320-BLACK/CERISE</v>
      </c>
      <c r="E37" s="68" t="s">
        <v>99</v>
      </c>
      <c r="F37" s="68" t="s">
        <v>107</v>
      </c>
      <c r="G37" s="68">
        <v>2023</v>
      </c>
      <c r="H37" s="68" t="s">
        <v>66</v>
      </c>
      <c r="I37" s="68" t="s">
        <v>104</v>
      </c>
      <c r="J37" s="68" t="s">
        <v>30</v>
      </c>
      <c r="K37" s="68" t="s">
        <v>156</v>
      </c>
      <c r="L37" s="68" t="s">
        <v>129</v>
      </c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 t="s">
        <v>90</v>
      </c>
      <c r="AB37" s="68" t="s">
        <v>90</v>
      </c>
      <c r="AC37" s="68" t="s">
        <v>90</v>
      </c>
      <c r="AD37" s="68" t="s">
        <v>90</v>
      </c>
      <c r="AE37" s="68" t="s">
        <v>90</v>
      </c>
      <c r="AF37" s="68" t="s">
        <v>90</v>
      </c>
      <c r="AG37" s="68" t="s">
        <v>90</v>
      </c>
      <c r="AH37" s="68" t="s">
        <v>90</v>
      </c>
      <c r="AI37" s="68" t="s">
        <v>90</v>
      </c>
      <c r="AJ37" s="68" t="s">
        <v>90</v>
      </c>
      <c r="AK37" s="68" t="s">
        <v>90</v>
      </c>
      <c r="AL37" s="68" t="s">
        <v>90</v>
      </c>
      <c r="AM37" s="68" t="s">
        <v>90</v>
      </c>
      <c r="AN37" s="68" t="s">
        <v>90</v>
      </c>
      <c r="AO37" s="68">
        <v>24</v>
      </c>
      <c r="AP37" s="68">
        <v>35</v>
      </c>
      <c r="AQ37" s="68">
        <v>3</v>
      </c>
      <c r="AR37" s="68">
        <v>2</v>
      </c>
      <c r="AS37" s="68" t="s">
        <v>90</v>
      </c>
      <c r="AT37" s="68" t="s">
        <v>90</v>
      </c>
      <c r="AU37" s="68" t="s">
        <v>90</v>
      </c>
      <c r="AV37" s="68" t="s">
        <v>90</v>
      </c>
      <c r="AW37" s="68" t="s">
        <v>90</v>
      </c>
      <c r="AX37" s="68" t="s">
        <v>90</v>
      </c>
      <c r="AY37" s="68" t="s">
        <v>90</v>
      </c>
      <c r="AZ37" s="68" t="s">
        <v>90</v>
      </c>
      <c r="BA37" s="68" t="s">
        <v>90</v>
      </c>
      <c r="BB37" s="69">
        <v>64</v>
      </c>
      <c r="BC37" s="70">
        <v>35</v>
      </c>
      <c r="BD37" s="70">
        <f t="shared" si="0"/>
        <v>2240</v>
      </c>
      <c r="BE37" s="70">
        <v>70</v>
      </c>
      <c r="BF37" s="70">
        <f t="shared" si="1"/>
        <v>4480</v>
      </c>
    </row>
    <row r="38" spans="2:58" ht="120" customHeight="1" x14ac:dyDescent="0.2">
      <c r="B38" s="68"/>
      <c r="C38" s="68">
        <v>2120795</v>
      </c>
      <c r="D38" s="68" t="str">
        <f t="shared" si="2"/>
        <v>2120795-DRESS BLUES</v>
      </c>
      <c r="E38" s="68" t="s">
        <v>99</v>
      </c>
      <c r="F38" s="68" t="s">
        <v>106</v>
      </c>
      <c r="G38" s="68">
        <v>2023</v>
      </c>
      <c r="H38" s="68" t="s">
        <v>67</v>
      </c>
      <c r="I38" s="68" t="s">
        <v>103</v>
      </c>
      <c r="J38" s="68" t="s">
        <v>86</v>
      </c>
      <c r="K38" s="68" t="s">
        <v>143</v>
      </c>
      <c r="L38" s="68" t="s">
        <v>109</v>
      </c>
      <c r="M38" s="68" t="s">
        <v>90</v>
      </c>
      <c r="N38" s="68" t="s">
        <v>90</v>
      </c>
      <c r="O38" s="68" t="s">
        <v>90</v>
      </c>
      <c r="P38" s="68" t="s">
        <v>90</v>
      </c>
      <c r="Q38" s="68" t="s">
        <v>90</v>
      </c>
      <c r="R38" s="68" t="s">
        <v>90</v>
      </c>
      <c r="S38" s="68">
        <v>2</v>
      </c>
      <c r="T38" s="68">
        <v>44</v>
      </c>
      <c r="U38" s="68">
        <v>13</v>
      </c>
      <c r="V38" s="68" t="s">
        <v>90</v>
      </c>
      <c r="W38" s="68" t="s">
        <v>90</v>
      </c>
      <c r="X38" s="68" t="s">
        <v>90</v>
      </c>
      <c r="Y38" s="68" t="s">
        <v>90</v>
      </c>
      <c r="Z38" s="68" t="s">
        <v>90</v>
      </c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9">
        <v>59</v>
      </c>
      <c r="BC38" s="70">
        <v>16</v>
      </c>
      <c r="BD38" s="70">
        <f t="shared" si="0"/>
        <v>944</v>
      </c>
      <c r="BE38" s="70">
        <v>32</v>
      </c>
      <c r="BF38" s="70">
        <f t="shared" si="1"/>
        <v>1888</v>
      </c>
    </row>
    <row r="39" spans="2:58" ht="120" customHeight="1" x14ac:dyDescent="0.2">
      <c r="B39" s="68"/>
      <c r="C39" s="68">
        <v>2120373</v>
      </c>
      <c r="D39" s="68" t="str">
        <f t="shared" si="2"/>
        <v>2120373-DRESS BLUES</v>
      </c>
      <c r="E39" s="68" t="s">
        <v>99</v>
      </c>
      <c r="F39" s="68" t="s">
        <v>106</v>
      </c>
      <c r="G39" s="68">
        <v>2023</v>
      </c>
      <c r="H39" s="68" t="s">
        <v>67</v>
      </c>
      <c r="I39" s="68" t="s">
        <v>103</v>
      </c>
      <c r="J39" s="68" t="s">
        <v>86</v>
      </c>
      <c r="K39" s="68" t="s">
        <v>167</v>
      </c>
      <c r="L39" s="68" t="s">
        <v>109</v>
      </c>
      <c r="M39" s="68" t="s">
        <v>90</v>
      </c>
      <c r="N39" s="68" t="s">
        <v>90</v>
      </c>
      <c r="O39" s="68" t="s">
        <v>90</v>
      </c>
      <c r="P39" s="68" t="s">
        <v>90</v>
      </c>
      <c r="Q39" s="68" t="s">
        <v>90</v>
      </c>
      <c r="R39" s="68" t="s">
        <v>90</v>
      </c>
      <c r="S39" s="68" t="s">
        <v>90</v>
      </c>
      <c r="T39" s="68" t="s">
        <v>90</v>
      </c>
      <c r="U39" s="68" t="s">
        <v>90</v>
      </c>
      <c r="V39" s="68" t="s">
        <v>90</v>
      </c>
      <c r="W39" s="68">
        <v>37</v>
      </c>
      <c r="X39" s="68">
        <v>20</v>
      </c>
      <c r="Y39" s="68">
        <v>1</v>
      </c>
      <c r="Z39" s="68" t="s">
        <v>90</v>
      </c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9">
        <v>58</v>
      </c>
      <c r="BC39" s="70">
        <v>24.5</v>
      </c>
      <c r="BD39" s="70">
        <f t="shared" si="0"/>
        <v>1421</v>
      </c>
      <c r="BE39" s="70">
        <v>49</v>
      </c>
      <c r="BF39" s="70">
        <f t="shared" si="1"/>
        <v>2842</v>
      </c>
    </row>
    <row r="40" spans="2:58" ht="120" customHeight="1" x14ac:dyDescent="0.2">
      <c r="B40" s="68"/>
      <c r="C40" s="68">
        <v>2310139</v>
      </c>
      <c r="D40" s="68" t="str">
        <f t="shared" si="2"/>
        <v>2310139-OPTICAL WHITE/CERISE</v>
      </c>
      <c r="E40" s="68" t="s">
        <v>99</v>
      </c>
      <c r="F40" s="68" t="s">
        <v>107</v>
      </c>
      <c r="G40" s="68">
        <v>2023</v>
      </c>
      <c r="H40" s="68" t="s">
        <v>66</v>
      </c>
      <c r="I40" s="68" t="s">
        <v>104</v>
      </c>
      <c r="J40" s="68" t="s">
        <v>30</v>
      </c>
      <c r="K40" s="68" t="s">
        <v>160</v>
      </c>
      <c r="L40" s="68" t="s">
        <v>125</v>
      </c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 t="s">
        <v>90</v>
      </c>
      <c r="AB40" s="68" t="s">
        <v>90</v>
      </c>
      <c r="AC40" s="68" t="s">
        <v>90</v>
      </c>
      <c r="AD40" s="68" t="s">
        <v>90</v>
      </c>
      <c r="AE40" s="68" t="s">
        <v>90</v>
      </c>
      <c r="AF40" s="68" t="s">
        <v>90</v>
      </c>
      <c r="AG40" s="68" t="s">
        <v>90</v>
      </c>
      <c r="AH40" s="68" t="s">
        <v>90</v>
      </c>
      <c r="AI40" s="68" t="s">
        <v>90</v>
      </c>
      <c r="AJ40" s="68" t="s">
        <v>90</v>
      </c>
      <c r="AK40" s="68" t="s">
        <v>90</v>
      </c>
      <c r="AL40" s="68" t="s">
        <v>90</v>
      </c>
      <c r="AM40" s="68" t="s">
        <v>90</v>
      </c>
      <c r="AN40" s="68" t="s">
        <v>90</v>
      </c>
      <c r="AO40" s="68">
        <v>4</v>
      </c>
      <c r="AP40" s="68" t="s">
        <v>90</v>
      </c>
      <c r="AQ40" s="68" t="s">
        <v>90</v>
      </c>
      <c r="AR40" s="68">
        <v>49</v>
      </c>
      <c r="AS40" s="68" t="s">
        <v>90</v>
      </c>
      <c r="AT40" s="68" t="s">
        <v>90</v>
      </c>
      <c r="AU40" s="68" t="s">
        <v>90</v>
      </c>
      <c r="AV40" s="68" t="s">
        <v>90</v>
      </c>
      <c r="AW40" s="68" t="s">
        <v>90</v>
      </c>
      <c r="AX40" s="68" t="s">
        <v>90</v>
      </c>
      <c r="AY40" s="68" t="s">
        <v>90</v>
      </c>
      <c r="AZ40" s="68" t="s">
        <v>90</v>
      </c>
      <c r="BA40" s="68" t="s">
        <v>90</v>
      </c>
      <c r="BB40" s="69">
        <v>53</v>
      </c>
      <c r="BC40" s="70">
        <v>45</v>
      </c>
      <c r="BD40" s="70">
        <f t="shared" si="0"/>
        <v>2385</v>
      </c>
      <c r="BE40" s="70">
        <v>90</v>
      </c>
      <c r="BF40" s="70">
        <f t="shared" si="1"/>
        <v>4770</v>
      </c>
    </row>
    <row r="41" spans="2:58" ht="120" customHeight="1" x14ac:dyDescent="0.2">
      <c r="B41" s="68"/>
      <c r="C41" s="68">
        <v>2220785</v>
      </c>
      <c r="D41" s="68" t="str">
        <f t="shared" si="2"/>
        <v>2220785-ABRICOT</v>
      </c>
      <c r="E41" s="68" t="s">
        <v>99</v>
      </c>
      <c r="F41" s="68" t="s">
        <v>108</v>
      </c>
      <c r="G41" s="68">
        <v>2023</v>
      </c>
      <c r="H41" s="68" t="s">
        <v>67</v>
      </c>
      <c r="I41" s="68" t="s">
        <v>103</v>
      </c>
      <c r="J41" s="68" t="s">
        <v>86</v>
      </c>
      <c r="K41" s="68" t="s">
        <v>168</v>
      </c>
      <c r="L41" s="68" t="s">
        <v>118</v>
      </c>
      <c r="M41" s="68" t="s">
        <v>90</v>
      </c>
      <c r="N41" s="68" t="s">
        <v>90</v>
      </c>
      <c r="O41" s="68" t="s">
        <v>90</v>
      </c>
      <c r="P41" s="68" t="s">
        <v>90</v>
      </c>
      <c r="Q41" s="68" t="s">
        <v>90</v>
      </c>
      <c r="R41" s="68" t="s">
        <v>90</v>
      </c>
      <c r="S41" s="68"/>
      <c r="T41" s="68" t="s">
        <v>90</v>
      </c>
      <c r="U41" s="68" t="s">
        <v>90</v>
      </c>
      <c r="V41" s="68">
        <v>13</v>
      </c>
      <c r="W41" s="68" t="s">
        <v>90</v>
      </c>
      <c r="X41" s="68">
        <v>34</v>
      </c>
      <c r="Y41" s="68" t="s">
        <v>90</v>
      </c>
      <c r="Z41" s="68" t="s">
        <v>90</v>
      </c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9">
        <v>47</v>
      </c>
      <c r="BC41" s="70">
        <v>32.5</v>
      </c>
      <c r="BD41" s="70">
        <f t="shared" ref="BD41:BD58" si="3">+BC41*BB41</f>
        <v>1527.5</v>
      </c>
      <c r="BE41" s="70">
        <v>65</v>
      </c>
      <c r="BF41" s="70">
        <f t="shared" ref="BF41:BF58" si="4">BE41*BB41</f>
        <v>3055</v>
      </c>
    </row>
    <row r="42" spans="2:58" ht="120" customHeight="1" x14ac:dyDescent="0.2">
      <c r="B42" s="68"/>
      <c r="C42" s="68">
        <v>2120577</v>
      </c>
      <c r="D42" s="68" t="str">
        <f t="shared" si="2"/>
        <v>2120577-BLACK</v>
      </c>
      <c r="E42" s="68" t="s">
        <v>99</v>
      </c>
      <c r="F42" s="68" t="s">
        <v>106</v>
      </c>
      <c r="G42" s="68">
        <v>2023</v>
      </c>
      <c r="H42" s="68" t="s">
        <v>64</v>
      </c>
      <c r="I42" s="68" t="s">
        <v>103</v>
      </c>
      <c r="J42" s="68" t="s">
        <v>58</v>
      </c>
      <c r="K42" s="68" t="s">
        <v>142</v>
      </c>
      <c r="L42" s="68" t="s">
        <v>112</v>
      </c>
      <c r="M42" s="68" t="s">
        <v>90</v>
      </c>
      <c r="N42" s="68" t="s">
        <v>90</v>
      </c>
      <c r="O42" s="68" t="s">
        <v>90</v>
      </c>
      <c r="P42" s="68">
        <v>10</v>
      </c>
      <c r="Q42" s="68">
        <v>36</v>
      </c>
      <c r="R42" s="68" t="s">
        <v>90</v>
      </c>
      <c r="S42" s="68" t="s">
        <v>90</v>
      </c>
      <c r="T42" s="68" t="s">
        <v>90</v>
      </c>
      <c r="U42" s="68" t="s">
        <v>90</v>
      </c>
      <c r="V42" s="68" t="s">
        <v>90</v>
      </c>
      <c r="W42" s="68" t="s">
        <v>90</v>
      </c>
      <c r="X42" s="68" t="s">
        <v>90</v>
      </c>
      <c r="Y42" s="68" t="s">
        <v>90</v>
      </c>
      <c r="Z42" s="68" t="s">
        <v>90</v>
      </c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9">
        <v>46</v>
      </c>
      <c r="BC42" s="70">
        <v>16</v>
      </c>
      <c r="BD42" s="70">
        <f t="shared" si="3"/>
        <v>736</v>
      </c>
      <c r="BE42" s="70">
        <v>32</v>
      </c>
      <c r="BF42" s="70">
        <f t="shared" si="4"/>
        <v>1472</v>
      </c>
    </row>
    <row r="43" spans="2:58" ht="120" customHeight="1" x14ac:dyDescent="0.2">
      <c r="B43" s="68"/>
      <c r="C43" s="68">
        <v>2220291</v>
      </c>
      <c r="D43" s="68" t="str">
        <f t="shared" si="2"/>
        <v>2220291-TECH RED/ BLEU NUIT/ NEW OPTICAL WHITE</v>
      </c>
      <c r="E43" s="68" t="s">
        <v>99</v>
      </c>
      <c r="F43" s="68" t="s">
        <v>107</v>
      </c>
      <c r="G43" s="68">
        <v>2022</v>
      </c>
      <c r="H43" s="68" t="s">
        <v>67</v>
      </c>
      <c r="I43" s="68" t="s">
        <v>103</v>
      </c>
      <c r="J43" s="68" t="s">
        <v>59</v>
      </c>
      <c r="K43" s="68" t="s">
        <v>146</v>
      </c>
      <c r="L43" s="71" t="s">
        <v>115</v>
      </c>
      <c r="M43" s="68" t="s">
        <v>90</v>
      </c>
      <c r="N43" s="68" t="s">
        <v>90</v>
      </c>
      <c r="O43" s="68" t="s">
        <v>90</v>
      </c>
      <c r="P43" s="68" t="s">
        <v>90</v>
      </c>
      <c r="Q43" s="68" t="s">
        <v>90</v>
      </c>
      <c r="R43" s="68" t="s">
        <v>90</v>
      </c>
      <c r="S43" s="68" t="s">
        <v>90</v>
      </c>
      <c r="T43" s="68" t="s">
        <v>90</v>
      </c>
      <c r="U43" s="68">
        <v>32</v>
      </c>
      <c r="V43" s="68">
        <v>5</v>
      </c>
      <c r="W43" s="68" t="s">
        <v>90</v>
      </c>
      <c r="X43" s="68" t="s">
        <v>90</v>
      </c>
      <c r="Y43" s="68" t="s">
        <v>90</v>
      </c>
      <c r="Z43" s="68" t="s">
        <v>90</v>
      </c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9">
        <v>37</v>
      </c>
      <c r="BC43" s="70">
        <v>42.5</v>
      </c>
      <c r="BD43" s="70">
        <f t="shared" si="3"/>
        <v>1572.5</v>
      </c>
      <c r="BE43" s="70">
        <v>85</v>
      </c>
      <c r="BF43" s="70">
        <f t="shared" si="4"/>
        <v>3145</v>
      </c>
    </row>
    <row r="44" spans="2:58" ht="120" customHeight="1" x14ac:dyDescent="0.2">
      <c r="B44" s="68"/>
      <c r="C44" s="68">
        <v>2221256</v>
      </c>
      <c r="D44" s="68" t="str">
        <f t="shared" si="2"/>
        <v>2221256-SCARAB</v>
      </c>
      <c r="E44" s="68" t="s">
        <v>99</v>
      </c>
      <c r="F44" s="68" t="s">
        <v>108</v>
      </c>
      <c r="G44" s="68">
        <v>2023</v>
      </c>
      <c r="H44" s="68" t="s">
        <v>67</v>
      </c>
      <c r="I44" s="68" t="s">
        <v>103</v>
      </c>
      <c r="J44" s="68" t="s">
        <v>59</v>
      </c>
      <c r="K44" s="68" t="s">
        <v>155</v>
      </c>
      <c r="L44" s="68" t="s">
        <v>119</v>
      </c>
      <c r="M44" s="68" t="s">
        <v>90</v>
      </c>
      <c r="N44" s="68" t="s">
        <v>90</v>
      </c>
      <c r="O44" s="68" t="s">
        <v>90</v>
      </c>
      <c r="P44" s="68" t="s">
        <v>90</v>
      </c>
      <c r="Q44" s="68" t="s">
        <v>90</v>
      </c>
      <c r="R44" s="68" t="s">
        <v>90</v>
      </c>
      <c r="S44" s="68" t="s">
        <v>90</v>
      </c>
      <c r="T44" s="68">
        <v>7</v>
      </c>
      <c r="U44" s="68" t="s">
        <v>90</v>
      </c>
      <c r="V44" s="68" t="s">
        <v>90</v>
      </c>
      <c r="W44" s="68">
        <v>22</v>
      </c>
      <c r="X44" s="68">
        <v>7</v>
      </c>
      <c r="Y44" s="68" t="s">
        <v>90</v>
      </c>
      <c r="Z44" s="68" t="s">
        <v>90</v>
      </c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9">
        <v>36</v>
      </c>
      <c r="BC44" s="70">
        <v>39.5</v>
      </c>
      <c r="BD44" s="70">
        <f t="shared" si="3"/>
        <v>1422</v>
      </c>
      <c r="BE44" s="70">
        <v>79</v>
      </c>
      <c r="BF44" s="70">
        <f t="shared" si="4"/>
        <v>2844</v>
      </c>
    </row>
    <row r="45" spans="2:58" ht="120" customHeight="1" x14ac:dyDescent="0.2">
      <c r="B45" s="68"/>
      <c r="C45" s="68">
        <v>2120210</v>
      </c>
      <c r="D45" s="68" t="str">
        <f t="shared" si="2"/>
        <v>2120210-DRESS BLUES</v>
      </c>
      <c r="E45" s="68" t="s">
        <v>99</v>
      </c>
      <c r="F45" s="68" t="s">
        <v>107</v>
      </c>
      <c r="G45" s="68">
        <v>2022</v>
      </c>
      <c r="H45" s="68" t="s">
        <v>67</v>
      </c>
      <c r="I45" s="68" t="s">
        <v>103</v>
      </c>
      <c r="J45" s="68" t="s">
        <v>59</v>
      </c>
      <c r="K45" s="68" t="s">
        <v>139</v>
      </c>
      <c r="L45" s="68" t="s">
        <v>109</v>
      </c>
      <c r="M45" s="68" t="s">
        <v>90</v>
      </c>
      <c r="N45" s="68" t="s">
        <v>90</v>
      </c>
      <c r="O45" s="68" t="s">
        <v>90</v>
      </c>
      <c r="P45" s="68" t="s">
        <v>90</v>
      </c>
      <c r="Q45" s="68" t="s">
        <v>90</v>
      </c>
      <c r="R45" s="68" t="s">
        <v>90</v>
      </c>
      <c r="S45" s="68">
        <v>8</v>
      </c>
      <c r="T45" s="68">
        <v>11</v>
      </c>
      <c r="U45" s="68">
        <v>7</v>
      </c>
      <c r="V45" s="68" t="s">
        <v>90</v>
      </c>
      <c r="W45" s="68">
        <v>0</v>
      </c>
      <c r="X45" s="68">
        <v>3</v>
      </c>
      <c r="Y45" s="68" t="s">
        <v>90</v>
      </c>
      <c r="Z45" s="68" t="s">
        <v>90</v>
      </c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9">
        <v>29</v>
      </c>
      <c r="BC45" s="70">
        <v>45</v>
      </c>
      <c r="BD45" s="70">
        <f t="shared" si="3"/>
        <v>1305</v>
      </c>
      <c r="BE45" s="70">
        <v>90</v>
      </c>
      <c r="BF45" s="70">
        <f t="shared" si="4"/>
        <v>2610</v>
      </c>
    </row>
    <row r="46" spans="2:58" ht="120" customHeight="1" x14ac:dyDescent="0.2">
      <c r="B46" s="68"/>
      <c r="C46" s="68">
        <v>2120579</v>
      </c>
      <c r="D46" s="68" t="str">
        <f t="shared" si="2"/>
        <v>2120579-NEW OPTICAL WHITE</v>
      </c>
      <c r="E46" s="68" t="s">
        <v>99</v>
      </c>
      <c r="F46" s="68" t="s">
        <v>106</v>
      </c>
      <c r="G46" s="68">
        <v>2023</v>
      </c>
      <c r="H46" s="68" t="s">
        <v>64</v>
      </c>
      <c r="I46" s="68" t="s">
        <v>103</v>
      </c>
      <c r="J46" s="68" t="s">
        <v>58</v>
      </c>
      <c r="K46" s="68" t="s">
        <v>142</v>
      </c>
      <c r="L46" s="68" t="s">
        <v>110</v>
      </c>
      <c r="M46" s="68" t="s">
        <v>90</v>
      </c>
      <c r="N46" s="68">
        <v>3</v>
      </c>
      <c r="O46" s="68">
        <v>2</v>
      </c>
      <c r="P46" s="68">
        <v>7</v>
      </c>
      <c r="Q46" s="68">
        <v>24</v>
      </c>
      <c r="R46" s="68" t="s">
        <v>90</v>
      </c>
      <c r="S46" s="68" t="s">
        <v>90</v>
      </c>
      <c r="T46" s="68" t="s">
        <v>90</v>
      </c>
      <c r="U46" s="68" t="s">
        <v>90</v>
      </c>
      <c r="V46" s="68" t="s">
        <v>90</v>
      </c>
      <c r="W46" s="68" t="s">
        <v>90</v>
      </c>
      <c r="X46" s="68" t="s">
        <v>90</v>
      </c>
      <c r="Y46" s="68" t="s">
        <v>90</v>
      </c>
      <c r="Z46" s="68" t="s">
        <v>90</v>
      </c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9">
        <v>36</v>
      </c>
      <c r="BC46" s="70">
        <v>16</v>
      </c>
      <c r="BD46" s="70">
        <f t="shared" si="3"/>
        <v>576</v>
      </c>
      <c r="BE46" s="70">
        <v>32</v>
      </c>
      <c r="BF46" s="70">
        <f t="shared" si="4"/>
        <v>1152</v>
      </c>
    </row>
    <row r="47" spans="2:58" ht="120" customHeight="1" x14ac:dyDescent="0.2">
      <c r="B47" s="68"/>
      <c r="C47" s="68">
        <v>2220630</v>
      </c>
      <c r="D47" s="68" t="str">
        <f t="shared" si="2"/>
        <v>2220630-NEW OPTICAL WHITE</v>
      </c>
      <c r="E47" s="68" t="s">
        <v>99</v>
      </c>
      <c r="F47" s="68" t="s">
        <v>108</v>
      </c>
      <c r="G47" s="68">
        <v>2023</v>
      </c>
      <c r="H47" s="68" t="s">
        <v>66</v>
      </c>
      <c r="I47" s="68" t="s">
        <v>103</v>
      </c>
      <c r="J47" s="68" t="s">
        <v>54</v>
      </c>
      <c r="K47" s="68" t="s">
        <v>149</v>
      </c>
      <c r="L47" s="68" t="s">
        <v>110</v>
      </c>
      <c r="M47" s="68" t="s">
        <v>90</v>
      </c>
      <c r="N47" s="68" t="s">
        <v>90</v>
      </c>
      <c r="O47" s="68" t="s">
        <v>90</v>
      </c>
      <c r="P47" s="68" t="s">
        <v>90</v>
      </c>
      <c r="Q47" s="68" t="s">
        <v>90</v>
      </c>
      <c r="R47" s="68" t="s">
        <v>90</v>
      </c>
      <c r="S47" s="68" t="s">
        <v>90</v>
      </c>
      <c r="T47" s="68" t="s">
        <v>90</v>
      </c>
      <c r="U47" s="68" t="s">
        <v>90</v>
      </c>
      <c r="V47" s="68">
        <v>31</v>
      </c>
      <c r="W47" s="68">
        <v>4</v>
      </c>
      <c r="X47" s="68" t="s">
        <v>90</v>
      </c>
      <c r="Y47" s="68" t="s">
        <v>90</v>
      </c>
      <c r="Z47" s="68" t="s">
        <v>90</v>
      </c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9">
        <v>35</v>
      </c>
      <c r="BC47" s="70">
        <v>22.5</v>
      </c>
      <c r="BD47" s="70">
        <f t="shared" si="3"/>
        <v>787.5</v>
      </c>
      <c r="BE47" s="70">
        <v>45</v>
      </c>
      <c r="BF47" s="70">
        <f t="shared" si="4"/>
        <v>1575</v>
      </c>
    </row>
    <row r="48" spans="2:58" ht="120" customHeight="1" x14ac:dyDescent="0.2">
      <c r="B48" s="68"/>
      <c r="C48" s="68">
        <v>1921140</v>
      </c>
      <c r="D48" s="68" t="str">
        <f t="shared" si="2"/>
        <v>1921140-DRESS BLUES</v>
      </c>
      <c r="E48" s="68" t="s">
        <v>99</v>
      </c>
      <c r="F48" s="68" t="s">
        <v>106</v>
      </c>
      <c r="G48" s="68">
        <v>2023</v>
      </c>
      <c r="H48" s="68" t="s">
        <v>67</v>
      </c>
      <c r="I48" s="68" t="s">
        <v>103</v>
      </c>
      <c r="J48" s="68" t="s">
        <v>56</v>
      </c>
      <c r="K48" s="68" t="s">
        <v>134</v>
      </c>
      <c r="L48" s="68" t="s">
        <v>109</v>
      </c>
      <c r="M48" s="68" t="s">
        <v>90</v>
      </c>
      <c r="N48" s="68" t="s">
        <v>90</v>
      </c>
      <c r="O48" s="68" t="s">
        <v>90</v>
      </c>
      <c r="P48" s="68" t="s">
        <v>90</v>
      </c>
      <c r="Q48" s="68" t="s">
        <v>90</v>
      </c>
      <c r="R48" s="68" t="s">
        <v>90</v>
      </c>
      <c r="S48" s="68">
        <v>1</v>
      </c>
      <c r="T48" s="68">
        <v>16</v>
      </c>
      <c r="U48" s="68">
        <v>6</v>
      </c>
      <c r="V48" s="68">
        <v>7</v>
      </c>
      <c r="W48" s="68" t="s">
        <v>90</v>
      </c>
      <c r="X48" s="68" t="s">
        <v>90</v>
      </c>
      <c r="Y48" s="68">
        <v>1</v>
      </c>
      <c r="Z48" s="68" t="s">
        <v>90</v>
      </c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9">
        <v>31</v>
      </c>
      <c r="BC48" s="70">
        <v>59.500000000000007</v>
      </c>
      <c r="BD48" s="70">
        <f t="shared" si="3"/>
        <v>1844.5000000000002</v>
      </c>
      <c r="BE48" s="70">
        <v>59</v>
      </c>
      <c r="BF48" s="70">
        <f t="shared" si="4"/>
        <v>1829</v>
      </c>
    </row>
    <row r="49" spans="2:58" ht="120" customHeight="1" x14ac:dyDescent="0.2">
      <c r="B49" s="68"/>
      <c r="C49" s="68">
        <v>2020716</v>
      </c>
      <c r="D49" s="68" t="str">
        <f t="shared" si="2"/>
        <v>2020716-NEW OPTICAL WHITE</v>
      </c>
      <c r="E49" s="68" t="s">
        <v>99</v>
      </c>
      <c r="F49" s="68" t="s">
        <v>106</v>
      </c>
      <c r="G49" s="68">
        <v>2023</v>
      </c>
      <c r="H49" s="68" t="s">
        <v>66</v>
      </c>
      <c r="I49" s="68" t="s">
        <v>103</v>
      </c>
      <c r="J49" s="68" t="s">
        <v>86</v>
      </c>
      <c r="K49" s="68" t="s">
        <v>137</v>
      </c>
      <c r="L49" s="72" t="s">
        <v>110</v>
      </c>
      <c r="M49" s="68" t="s">
        <v>90</v>
      </c>
      <c r="N49" s="68" t="s">
        <v>90</v>
      </c>
      <c r="O49" s="68" t="s">
        <v>90</v>
      </c>
      <c r="P49" s="68" t="s">
        <v>90</v>
      </c>
      <c r="Q49" s="68" t="s">
        <v>90</v>
      </c>
      <c r="R49" s="68" t="s">
        <v>90</v>
      </c>
      <c r="S49" s="68" t="s">
        <v>90</v>
      </c>
      <c r="T49" s="68" t="s">
        <v>90</v>
      </c>
      <c r="U49" s="68">
        <v>11</v>
      </c>
      <c r="V49" s="68">
        <v>6</v>
      </c>
      <c r="W49" s="68">
        <v>8</v>
      </c>
      <c r="X49" s="68" t="s">
        <v>90</v>
      </c>
      <c r="Y49" s="68" t="s">
        <v>90</v>
      </c>
      <c r="Z49" s="68" t="s">
        <v>90</v>
      </c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9">
        <v>25</v>
      </c>
      <c r="BC49" s="70">
        <v>17.5</v>
      </c>
      <c r="BD49" s="70">
        <f t="shared" si="3"/>
        <v>437.5</v>
      </c>
      <c r="BE49" s="70">
        <v>35</v>
      </c>
      <c r="BF49" s="70">
        <f t="shared" si="4"/>
        <v>875</v>
      </c>
    </row>
    <row r="50" spans="2:58" ht="120" customHeight="1" x14ac:dyDescent="0.2">
      <c r="B50" s="68"/>
      <c r="C50" s="68">
        <v>1921141</v>
      </c>
      <c r="D50" s="68" t="str">
        <f t="shared" si="2"/>
        <v>1921141-DRESS BLUES</v>
      </c>
      <c r="E50" s="68" t="s">
        <v>99</v>
      </c>
      <c r="F50" s="68" t="s">
        <v>106</v>
      </c>
      <c r="G50" s="68">
        <v>2023</v>
      </c>
      <c r="H50" s="68" t="s">
        <v>67</v>
      </c>
      <c r="I50" s="68" t="s">
        <v>103</v>
      </c>
      <c r="J50" s="68" t="s">
        <v>56</v>
      </c>
      <c r="K50" s="68" t="s">
        <v>135</v>
      </c>
      <c r="L50" s="68" t="s">
        <v>109</v>
      </c>
      <c r="M50" s="68" t="s">
        <v>90</v>
      </c>
      <c r="N50" s="68" t="s">
        <v>90</v>
      </c>
      <c r="O50" s="68" t="s">
        <v>90</v>
      </c>
      <c r="P50" s="68" t="s">
        <v>90</v>
      </c>
      <c r="Q50" s="68" t="s">
        <v>90</v>
      </c>
      <c r="R50" s="68" t="s">
        <v>90</v>
      </c>
      <c r="S50" s="68">
        <v>6</v>
      </c>
      <c r="T50" s="68">
        <v>7</v>
      </c>
      <c r="U50" s="68">
        <v>10</v>
      </c>
      <c r="V50" s="68" t="s">
        <v>90</v>
      </c>
      <c r="W50" s="68" t="s">
        <v>90</v>
      </c>
      <c r="X50" s="68" t="s">
        <v>90</v>
      </c>
      <c r="Y50" s="68">
        <v>4</v>
      </c>
      <c r="Z50" s="68">
        <v>3</v>
      </c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9">
        <v>30</v>
      </c>
      <c r="BC50" s="70">
        <v>49.500000000000007</v>
      </c>
      <c r="BD50" s="70">
        <f t="shared" si="3"/>
        <v>1485.0000000000002</v>
      </c>
      <c r="BE50" s="70">
        <v>99</v>
      </c>
      <c r="BF50" s="70">
        <f t="shared" si="4"/>
        <v>2970</v>
      </c>
    </row>
    <row r="51" spans="2:58" ht="120" customHeight="1" x14ac:dyDescent="0.2">
      <c r="B51" s="68"/>
      <c r="C51" s="68">
        <v>1821547</v>
      </c>
      <c r="D51" s="68" t="str">
        <f t="shared" si="2"/>
        <v>1821547-NEW OPTICAL WHITE</v>
      </c>
      <c r="E51" s="68" t="s">
        <v>99</v>
      </c>
      <c r="F51" s="68" t="s">
        <v>106</v>
      </c>
      <c r="G51" s="68">
        <v>2023</v>
      </c>
      <c r="H51" s="68" t="s">
        <v>67</v>
      </c>
      <c r="I51" s="68" t="s">
        <v>103</v>
      </c>
      <c r="J51" s="68" t="s">
        <v>54</v>
      </c>
      <c r="K51" s="68" t="s">
        <v>130</v>
      </c>
      <c r="L51" s="72" t="s">
        <v>110</v>
      </c>
      <c r="M51" s="73"/>
      <c r="N51" s="68" t="s">
        <v>90</v>
      </c>
      <c r="O51" s="68" t="s">
        <v>90</v>
      </c>
      <c r="P51" s="68" t="s">
        <v>90</v>
      </c>
      <c r="Q51" s="68" t="s">
        <v>90</v>
      </c>
      <c r="R51" s="68" t="s">
        <v>90</v>
      </c>
      <c r="S51" s="68" t="s">
        <v>90</v>
      </c>
      <c r="T51" s="68" t="s">
        <v>90</v>
      </c>
      <c r="U51" s="68" t="s">
        <v>90</v>
      </c>
      <c r="V51" s="68" t="s">
        <v>90</v>
      </c>
      <c r="W51" s="68">
        <v>15</v>
      </c>
      <c r="X51" s="68" t="s">
        <v>90</v>
      </c>
      <c r="Y51" s="68">
        <v>9</v>
      </c>
      <c r="Z51" s="68">
        <v>5</v>
      </c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9">
        <v>29</v>
      </c>
      <c r="BC51" s="70">
        <v>20</v>
      </c>
      <c r="BD51" s="70">
        <f t="shared" si="3"/>
        <v>580</v>
      </c>
      <c r="BE51" s="70">
        <v>40</v>
      </c>
      <c r="BF51" s="70">
        <f t="shared" si="4"/>
        <v>1160</v>
      </c>
    </row>
    <row r="52" spans="2:58" ht="120" customHeight="1" x14ac:dyDescent="0.2">
      <c r="B52" s="68"/>
      <c r="C52" s="68">
        <v>2220301</v>
      </c>
      <c r="D52" s="68" t="str">
        <f t="shared" si="2"/>
        <v>2220301-SKY CAPT /GRIS CHINE CLAIR/NEW OPTICAL WHITE</v>
      </c>
      <c r="E52" s="68" t="s">
        <v>99</v>
      </c>
      <c r="F52" s="68" t="s">
        <v>107</v>
      </c>
      <c r="G52" s="68">
        <v>2022</v>
      </c>
      <c r="H52" s="68" t="s">
        <v>29</v>
      </c>
      <c r="I52" s="68" t="s">
        <v>103</v>
      </c>
      <c r="J52" s="68" t="s">
        <v>55</v>
      </c>
      <c r="K52" s="68" t="s">
        <v>148</v>
      </c>
      <c r="L52" s="71" t="s">
        <v>117</v>
      </c>
      <c r="M52" s="68" t="s">
        <v>90</v>
      </c>
      <c r="N52" s="68" t="s">
        <v>90</v>
      </c>
      <c r="O52" s="68" t="s">
        <v>90</v>
      </c>
      <c r="P52" s="68" t="s">
        <v>90</v>
      </c>
      <c r="Q52" s="68" t="s">
        <v>90</v>
      </c>
      <c r="R52" s="68" t="s">
        <v>90</v>
      </c>
      <c r="S52" s="68">
        <v>1</v>
      </c>
      <c r="T52" s="68" t="s">
        <v>90</v>
      </c>
      <c r="U52" s="68" t="s">
        <v>90</v>
      </c>
      <c r="V52" s="68" t="s">
        <v>90</v>
      </c>
      <c r="W52" s="68">
        <v>12</v>
      </c>
      <c r="X52" s="68">
        <v>16</v>
      </c>
      <c r="Y52" s="68" t="s">
        <v>90</v>
      </c>
      <c r="Z52" s="68" t="s">
        <v>90</v>
      </c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9">
        <v>29</v>
      </c>
      <c r="BC52" s="70">
        <v>45</v>
      </c>
      <c r="BD52" s="70">
        <f t="shared" si="3"/>
        <v>1305</v>
      </c>
      <c r="BE52" s="70">
        <v>90</v>
      </c>
      <c r="BF52" s="70">
        <f t="shared" si="4"/>
        <v>2610</v>
      </c>
    </row>
    <row r="53" spans="2:58" ht="120" customHeight="1" x14ac:dyDescent="0.2">
      <c r="B53" s="68"/>
      <c r="C53" s="68">
        <v>1920755</v>
      </c>
      <c r="D53" s="68" t="str">
        <f t="shared" si="2"/>
        <v>1920755-DRESS BLUES</v>
      </c>
      <c r="E53" s="68" t="s">
        <v>99</v>
      </c>
      <c r="F53" s="68" t="s">
        <v>106</v>
      </c>
      <c r="G53" s="68">
        <v>2023</v>
      </c>
      <c r="H53" s="68" t="s">
        <v>67</v>
      </c>
      <c r="I53" s="68" t="s">
        <v>103</v>
      </c>
      <c r="J53" s="68" t="s">
        <v>55</v>
      </c>
      <c r="K53" s="68" t="s">
        <v>133</v>
      </c>
      <c r="L53" s="68" t="s">
        <v>109</v>
      </c>
      <c r="M53" s="68" t="s">
        <v>90</v>
      </c>
      <c r="N53" s="68" t="s">
        <v>90</v>
      </c>
      <c r="O53" s="68" t="s">
        <v>90</v>
      </c>
      <c r="P53" s="68" t="s">
        <v>90</v>
      </c>
      <c r="Q53" s="68" t="s">
        <v>90</v>
      </c>
      <c r="R53" s="68" t="s">
        <v>90</v>
      </c>
      <c r="S53" s="68">
        <v>3</v>
      </c>
      <c r="T53" s="68" t="s">
        <v>90</v>
      </c>
      <c r="U53" s="68">
        <v>8</v>
      </c>
      <c r="V53" s="68" t="s">
        <v>90</v>
      </c>
      <c r="W53" s="68" t="s">
        <v>90</v>
      </c>
      <c r="X53" s="68">
        <v>6</v>
      </c>
      <c r="Y53" s="68">
        <v>8</v>
      </c>
      <c r="Z53" s="68" t="s">
        <v>90</v>
      </c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9">
        <v>25</v>
      </c>
      <c r="BC53" s="70">
        <v>47.500000000000007</v>
      </c>
      <c r="BD53" s="70">
        <f t="shared" si="3"/>
        <v>1187.5000000000002</v>
      </c>
      <c r="BE53" s="70">
        <v>95</v>
      </c>
      <c r="BF53" s="70">
        <f t="shared" si="4"/>
        <v>2375</v>
      </c>
    </row>
    <row r="54" spans="2:58" ht="120" customHeight="1" x14ac:dyDescent="0.2">
      <c r="B54" s="68"/>
      <c r="C54" s="68">
        <v>2220856</v>
      </c>
      <c r="D54" s="68" t="str">
        <f t="shared" si="2"/>
        <v>2220856-NEW OPTICAL WHITE</v>
      </c>
      <c r="E54" s="68" t="s">
        <v>99</v>
      </c>
      <c r="F54" s="68" t="s">
        <v>108</v>
      </c>
      <c r="G54" s="68">
        <v>2023</v>
      </c>
      <c r="H54" s="68" t="s">
        <v>67</v>
      </c>
      <c r="I54" s="68" t="s">
        <v>103</v>
      </c>
      <c r="J54" s="68" t="s">
        <v>60</v>
      </c>
      <c r="K54" s="68" t="s">
        <v>154</v>
      </c>
      <c r="L54" s="68" t="s">
        <v>110</v>
      </c>
      <c r="M54" s="68" t="s">
        <v>90</v>
      </c>
      <c r="N54" s="68" t="s">
        <v>90</v>
      </c>
      <c r="O54" s="68" t="s">
        <v>90</v>
      </c>
      <c r="P54" s="68" t="s">
        <v>90</v>
      </c>
      <c r="Q54" s="68" t="s">
        <v>90</v>
      </c>
      <c r="R54" s="68" t="s">
        <v>90</v>
      </c>
      <c r="S54" s="68">
        <v>1</v>
      </c>
      <c r="T54" s="68">
        <v>3</v>
      </c>
      <c r="U54" s="68">
        <v>3</v>
      </c>
      <c r="V54" s="68">
        <v>2</v>
      </c>
      <c r="W54" s="68" t="s">
        <v>90</v>
      </c>
      <c r="X54" s="68" t="s">
        <v>90</v>
      </c>
      <c r="Y54" s="68">
        <v>0</v>
      </c>
      <c r="Z54" s="68">
        <v>0</v>
      </c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9">
        <v>9</v>
      </c>
      <c r="BC54" s="70">
        <v>47.500000000000007</v>
      </c>
      <c r="BD54" s="70">
        <f t="shared" si="3"/>
        <v>427.50000000000006</v>
      </c>
      <c r="BE54" s="70">
        <v>95</v>
      </c>
      <c r="BF54" s="70">
        <f t="shared" si="4"/>
        <v>855</v>
      </c>
    </row>
    <row r="55" spans="2:58" ht="120" customHeight="1" x14ac:dyDescent="0.2">
      <c r="B55" s="68"/>
      <c r="C55" s="68">
        <v>2310296</v>
      </c>
      <c r="D55" s="68" t="str">
        <f t="shared" si="2"/>
        <v>2310296-TITANIUM/FIERY RED</v>
      </c>
      <c r="E55" s="68" t="s">
        <v>99</v>
      </c>
      <c r="F55" s="68" t="s">
        <v>107</v>
      </c>
      <c r="G55" s="68">
        <v>2023</v>
      </c>
      <c r="H55" s="68" t="s">
        <v>64</v>
      </c>
      <c r="I55" s="68" t="s">
        <v>104</v>
      </c>
      <c r="J55" s="68" t="s">
        <v>30</v>
      </c>
      <c r="K55" s="68" t="s">
        <v>37</v>
      </c>
      <c r="L55" s="68" t="s">
        <v>126</v>
      </c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 t="s">
        <v>90</v>
      </c>
      <c r="AB55" s="68" t="s">
        <v>90</v>
      </c>
      <c r="AC55" s="68" t="s">
        <v>90</v>
      </c>
      <c r="AD55" s="68" t="s">
        <v>90</v>
      </c>
      <c r="AE55" s="68" t="s">
        <v>90</v>
      </c>
      <c r="AF55" s="68" t="s">
        <v>90</v>
      </c>
      <c r="AG55" s="68" t="s">
        <v>90</v>
      </c>
      <c r="AH55" s="68" t="s">
        <v>90</v>
      </c>
      <c r="AI55" s="68" t="s">
        <v>90</v>
      </c>
      <c r="AJ55" s="68">
        <v>1</v>
      </c>
      <c r="AK55" s="68" t="s">
        <v>90</v>
      </c>
      <c r="AL55" s="68">
        <v>14</v>
      </c>
      <c r="AM55" s="68">
        <v>3</v>
      </c>
      <c r="AN55" s="68" t="s">
        <v>90</v>
      </c>
      <c r="AO55" s="68" t="s">
        <v>90</v>
      </c>
      <c r="AP55" s="68" t="s">
        <v>90</v>
      </c>
      <c r="AQ55" s="68" t="s">
        <v>90</v>
      </c>
      <c r="AR55" s="68" t="s">
        <v>90</v>
      </c>
      <c r="AS55" s="68" t="s">
        <v>90</v>
      </c>
      <c r="AT55" s="68" t="s">
        <v>90</v>
      </c>
      <c r="AU55" s="68" t="s">
        <v>90</v>
      </c>
      <c r="AV55" s="68" t="s">
        <v>90</v>
      </c>
      <c r="AW55" s="68" t="s">
        <v>90</v>
      </c>
      <c r="AX55" s="68" t="s">
        <v>90</v>
      </c>
      <c r="AY55" s="68" t="s">
        <v>90</v>
      </c>
      <c r="AZ55" s="68" t="s">
        <v>90</v>
      </c>
      <c r="BA55" s="68" t="s">
        <v>90</v>
      </c>
      <c r="BB55" s="69">
        <v>18</v>
      </c>
      <c r="BC55" s="70">
        <v>25</v>
      </c>
      <c r="BD55" s="70">
        <f t="shared" si="3"/>
        <v>450</v>
      </c>
      <c r="BE55" s="70">
        <v>50</v>
      </c>
      <c r="BF55" s="70">
        <f t="shared" si="4"/>
        <v>900</v>
      </c>
    </row>
    <row r="56" spans="2:58" ht="120" customHeight="1" x14ac:dyDescent="0.2">
      <c r="B56" s="68"/>
      <c r="C56" s="68">
        <v>2220847</v>
      </c>
      <c r="D56" s="68" t="str">
        <f t="shared" si="2"/>
        <v>2220847-NEW OPTICAL WHITE</v>
      </c>
      <c r="E56" s="68" t="s">
        <v>99</v>
      </c>
      <c r="F56" s="68" t="s">
        <v>108</v>
      </c>
      <c r="G56" s="68">
        <v>2023</v>
      </c>
      <c r="H56" s="68" t="s">
        <v>64</v>
      </c>
      <c r="I56" s="68" t="s">
        <v>103</v>
      </c>
      <c r="J56" s="68" t="s">
        <v>60</v>
      </c>
      <c r="K56" s="68" t="s">
        <v>153</v>
      </c>
      <c r="L56" s="68" t="s">
        <v>110</v>
      </c>
      <c r="M56" s="68" t="s">
        <v>90</v>
      </c>
      <c r="N56" s="68" t="s">
        <v>90</v>
      </c>
      <c r="O56" s="68"/>
      <c r="P56" s="68">
        <v>5</v>
      </c>
      <c r="Q56" s="68">
        <v>8</v>
      </c>
      <c r="R56" s="68" t="s">
        <v>90</v>
      </c>
      <c r="S56" s="68" t="s">
        <v>90</v>
      </c>
      <c r="T56" s="68" t="s">
        <v>90</v>
      </c>
      <c r="U56" s="68" t="s">
        <v>90</v>
      </c>
      <c r="V56" s="68" t="s">
        <v>90</v>
      </c>
      <c r="W56" s="68" t="s">
        <v>90</v>
      </c>
      <c r="X56" s="68" t="s">
        <v>90</v>
      </c>
      <c r="Y56" s="68" t="s">
        <v>90</v>
      </c>
      <c r="Z56" s="68" t="s">
        <v>90</v>
      </c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9">
        <v>13</v>
      </c>
      <c r="BC56" s="70">
        <v>37.5</v>
      </c>
      <c r="BD56" s="70">
        <f t="shared" si="3"/>
        <v>487.5</v>
      </c>
      <c r="BE56" s="70">
        <v>75</v>
      </c>
      <c r="BF56" s="70">
        <f t="shared" si="4"/>
        <v>975</v>
      </c>
    </row>
    <row r="57" spans="2:58" ht="120" customHeight="1" x14ac:dyDescent="0.2">
      <c r="B57" s="68"/>
      <c r="C57" s="68">
        <v>1821546</v>
      </c>
      <c r="D57" s="68" t="str">
        <f t="shared" si="2"/>
        <v>1821546-DRESS BLUES</v>
      </c>
      <c r="E57" s="68" t="s">
        <v>99</v>
      </c>
      <c r="F57" s="68" t="s">
        <v>106</v>
      </c>
      <c r="G57" s="68">
        <v>2023</v>
      </c>
      <c r="H57" s="68" t="s">
        <v>67</v>
      </c>
      <c r="I57" s="68" t="s">
        <v>103</v>
      </c>
      <c r="J57" s="68" t="s">
        <v>54</v>
      </c>
      <c r="K57" s="68" t="s">
        <v>130</v>
      </c>
      <c r="L57" s="68" t="s">
        <v>109</v>
      </c>
      <c r="M57" s="68" t="s">
        <v>90</v>
      </c>
      <c r="N57" s="68" t="s">
        <v>90</v>
      </c>
      <c r="O57" s="68" t="s">
        <v>90</v>
      </c>
      <c r="P57" s="68" t="s">
        <v>90</v>
      </c>
      <c r="Q57" s="68" t="s">
        <v>90</v>
      </c>
      <c r="R57" s="68" t="s">
        <v>90</v>
      </c>
      <c r="S57" s="68" t="s">
        <v>90</v>
      </c>
      <c r="T57" s="68" t="s">
        <v>90</v>
      </c>
      <c r="U57" s="68" t="s">
        <v>90</v>
      </c>
      <c r="V57" s="68" t="s">
        <v>90</v>
      </c>
      <c r="W57" s="68"/>
      <c r="X57" s="68">
        <v>4</v>
      </c>
      <c r="Y57" s="68">
        <v>2</v>
      </c>
      <c r="Z57" s="68">
        <v>4</v>
      </c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9">
        <v>10</v>
      </c>
      <c r="BC57" s="70">
        <v>20</v>
      </c>
      <c r="BD57" s="70">
        <f t="shared" si="3"/>
        <v>200</v>
      </c>
      <c r="BE57" s="70">
        <v>40</v>
      </c>
      <c r="BF57" s="70">
        <f t="shared" si="4"/>
        <v>400</v>
      </c>
    </row>
    <row r="58" spans="2:58" ht="120" customHeight="1" x14ac:dyDescent="0.2">
      <c r="B58" s="68"/>
      <c r="C58" s="68">
        <v>1821574</v>
      </c>
      <c r="D58" s="68" t="str">
        <f t="shared" si="2"/>
        <v>1821574-DRESS BLUES</v>
      </c>
      <c r="E58" s="68" t="s">
        <v>99</v>
      </c>
      <c r="F58" s="68" t="s">
        <v>106</v>
      </c>
      <c r="G58" s="68">
        <v>2023</v>
      </c>
      <c r="H58" s="68" t="s">
        <v>64</v>
      </c>
      <c r="I58" s="68" t="s">
        <v>103</v>
      </c>
      <c r="J58" s="68" t="s">
        <v>54</v>
      </c>
      <c r="K58" s="68" t="s">
        <v>131</v>
      </c>
      <c r="L58" s="68" t="s">
        <v>109</v>
      </c>
      <c r="M58" s="68">
        <v>2</v>
      </c>
      <c r="N58" s="68">
        <v>2</v>
      </c>
      <c r="O58" s="68"/>
      <c r="P58" s="68">
        <v>1</v>
      </c>
      <c r="Q58" s="68"/>
      <c r="R58" s="68" t="s">
        <v>90</v>
      </c>
      <c r="S58" s="68" t="s">
        <v>90</v>
      </c>
      <c r="T58" s="68" t="s">
        <v>90</v>
      </c>
      <c r="U58" s="68" t="s">
        <v>90</v>
      </c>
      <c r="V58" s="68" t="s">
        <v>90</v>
      </c>
      <c r="W58" s="68" t="s">
        <v>90</v>
      </c>
      <c r="X58" s="68" t="s">
        <v>90</v>
      </c>
      <c r="Y58" s="68" t="s">
        <v>90</v>
      </c>
      <c r="Z58" s="68" t="s">
        <v>90</v>
      </c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9">
        <v>5</v>
      </c>
      <c r="BC58" s="70">
        <v>18.5</v>
      </c>
      <c r="BD58" s="70">
        <f t="shared" si="3"/>
        <v>92.5</v>
      </c>
      <c r="BE58" s="70">
        <v>37</v>
      </c>
      <c r="BF58" s="70">
        <f t="shared" si="4"/>
        <v>185</v>
      </c>
    </row>
    <row r="59" spans="2:58" s="36" customFormat="1" x14ac:dyDescent="0.2">
      <c r="BB59" s="40"/>
      <c r="BC59" s="37"/>
      <c r="BD59" s="37"/>
      <c r="BE59" s="37"/>
      <c r="BF59" s="37"/>
    </row>
    <row r="60" spans="2:58" s="36" customFormat="1" x14ac:dyDescent="0.2">
      <c r="BB60" s="40"/>
      <c r="BC60" s="37"/>
      <c r="BD60" s="37"/>
      <c r="BE60" s="37"/>
      <c r="BF60" s="37"/>
    </row>
    <row r="61" spans="2:58" s="36" customFormat="1" x14ac:dyDescent="0.2">
      <c r="BB61" s="40"/>
      <c r="BC61" s="37"/>
      <c r="BD61" s="37"/>
      <c r="BE61" s="37"/>
      <c r="BF61" s="37"/>
    </row>
    <row r="62" spans="2:58" s="36" customFormat="1" x14ac:dyDescent="0.2">
      <c r="BB62" s="40"/>
      <c r="BC62" s="37"/>
      <c r="BD62" s="37"/>
      <c r="BE62" s="37"/>
      <c r="BF62" s="37"/>
    </row>
    <row r="63" spans="2:58" s="36" customFormat="1" x14ac:dyDescent="0.2">
      <c r="BB63" s="40"/>
      <c r="BC63" s="37"/>
      <c r="BD63" s="37"/>
      <c r="BE63" s="37"/>
      <c r="BF63" s="37"/>
    </row>
    <row r="64" spans="2:58" s="36" customFormat="1" x14ac:dyDescent="0.2">
      <c r="BB64" s="40"/>
      <c r="BC64" s="37"/>
      <c r="BD64" s="37"/>
      <c r="BE64" s="37"/>
      <c r="BF64" s="37"/>
    </row>
    <row r="65" spans="54:58" s="36" customFormat="1" x14ac:dyDescent="0.2">
      <c r="BB65" s="40"/>
      <c r="BC65" s="37"/>
      <c r="BD65" s="37"/>
      <c r="BE65" s="37"/>
      <c r="BF65" s="37"/>
    </row>
    <row r="66" spans="54:58" s="36" customFormat="1" x14ac:dyDescent="0.2">
      <c r="BB66" s="40"/>
      <c r="BC66" s="37"/>
      <c r="BD66" s="37"/>
      <c r="BE66" s="37"/>
      <c r="BF66" s="37"/>
    </row>
    <row r="67" spans="54:58" s="36" customFormat="1" x14ac:dyDescent="0.2">
      <c r="BB67" s="40"/>
      <c r="BC67" s="37"/>
      <c r="BD67" s="37"/>
      <c r="BE67" s="37"/>
      <c r="BF67" s="37"/>
    </row>
    <row r="68" spans="54:58" s="36" customFormat="1" x14ac:dyDescent="0.2">
      <c r="BB68" s="40"/>
      <c r="BC68" s="37"/>
      <c r="BD68" s="37"/>
      <c r="BE68" s="37"/>
      <c r="BF68" s="37"/>
    </row>
    <row r="69" spans="54:58" s="36" customFormat="1" x14ac:dyDescent="0.2">
      <c r="BB69" s="40"/>
      <c r="BC69" s="37"/>
      <c r="BD69" s="37"/>
      <c r="BE69" s="37"/>
      <c r="BF69" s="37"/>
    </row>
    <row r="70" spans="54:58" s="36" customFormat="1" x14ac:dyDescent="0.2">
      <c r="BB70" s="40"/>
      <c r="BC70" s="37"/>
      <c r="BD70" s="37"/>
      <c r="BE70" s="37"/>
      <c r="BF70" s="37"/>
    </row>
    <row r="71" spans="54:58" s="36" customFormat="1" x14ac:dyDescent="0.2">
      <c r="BB71" s="40"/>
      <c r="BC71" s="37"/>
      <c r="BD71" s="37"/>
      <c r="BE71" s="37"/>
      <c r="BF71" s="37"/>
    </row>
    <row r="72" spans="54:58" s="36" customFormat="1" x14ac:dyDescent="0.2">
      <c r="BB72" s="40"/>
      <c r="BC72" s="37"/>
      <c r="BD72" s="37"/>
      <c r="BE72" s="37"/>
      <c r="BF72" s="37"/>
    </row>
    <row r="73" spans="54:58" s="36" customFormat="1" x14ac:dyDescent="0.2">
      <c r="BB73" s="40"/>
      <c r="BC73" s="37"/>
      <c r="BD73" s="37"/>
      <c r="BE73" s="37"/>
      <c r="BF73" s="37"/>
    </row>
    <row r="74" spans="54:58" s="36" customFormat="1" x14ac:dyDescent="0.2">
      <c r="BB74" s="40"/>
      <c r="BC74" s="37"/>
      <c r="BD74" s="37"/>
      <c r="BE74" s="37"/>
      <c r="BF74" s="37"/>
    </row>
    <row r="75" spans="54:58" s="36" customFormat="1" x14ac:dyDescent="0.2">
      <c r="BB75" s="40"/>
      <c r="BC75" s="37"/>
      <c r="BD75" s="37"/>
      <c r="BE75" s="37"/>
      <c r="BF75" s="37"/>
    </row>
    <row r="76" spans="54:58" s="36" customFormat="1" x14ac:dyDescent="0.2">
      <c r="BB76" s="40"/>
      <c r="BC76" s="37"/>
      <c r="BD76" s="37"/>
      <c r="BE76" s="37"/>
      <c r="BF76" s="37"/>
    </row>
    <row r="77" spans="54:58" s="36" customFormat="1" x14ac:dyDescent="0.2">
      <c r="BB77" s="40"/>
      <c r="BC77" s="37"/>
      <c r="BD77" s="37"/>
      <c r="BE77" s="37"/>
      <c r="BF77" s="37"/>
    </row>
    <row r="78" spans="54:58" s="36" customFormat="1" x14ac:dyDescent="0.2">
      <c r="BB78" s="40"/>
      <c r="BC78" s="37"/>
      <c r="BD78" s="37"/>
      <c r="BE78" s="37"/>
      <c r="BF78" s="37"/>
    </row>
    <row r="79" spans="54:58" s="36" customFormat="1" x14ac:dyDescent="0.2">
      <c r="BB79" s="40"/>
      <c r="BC79" s="37"/>
      <c r="BD79" s="37"/>
      <c r="BE79" s="37"/>
      <c r="BF79" s="37"/>
    </row>
    <row r="80" spans="54:58" s="36" customFormat="1" x14ac:dyDescent="0.2">
      <c r="BB80" s="40"/>
      <c r="BC80" s="37"/>
      <c r="BD80" s="37"/>
      <c r="BE80" s="37"/>
      <c r="BF80" s="37"/>
    </row>
    <row r="81" spans="54:58" s="36" customFormat="1" x14ac:dyDescent="0.2">
      <c r="BB81" s="40"/>
      <c r="BC81" s="37"/>
      <c r="BD81" s="37"/>
      <c r="BE81" s="37"/>
      <c r="BF81" s="37"/>
    </row>
    <row r="82" spans="54:58" s="36" customFormat="1" x14ac:dyDescent="0.2">
      <c r="BB82" s="40"/>
      <c r="BC82" s="37"/>
      <c r="BD82" s="37"/>
      <c r="BE82" s="37"/>
      <c r="BF82" s="37"/>
    </row>
    <row r="83" spans="54:58" s="36" customFormat="1" x14ac:dyDescent="0.2">
      <c r="BB83" s="40"/>
      <c r="BC83" s="37"/>
      <c r="BD83" s="37"/>
      <c r="BE83" s="37"/>
      <c r="BF83" s="37"/>
    </row>
    <row r="84" spans="54:58" s="36" customFormat="1" x14ac:dyDescent="0.2">
      <c r="BB84" s="40"/>
      <c r="BC84" s="37"/>
      <c r="BD84" s="37"/>
      <c r="BE84" s="37"/>
      <c r="BF84" s="37"/>
    </row>
    <row r="85" spans="54:58" s="36" customFormat="1" x14ac:dyDescent="0.2">
      <c r="BB85" s="40"/>
      <c r="BC85" s="37"/>
      <c r="BD85" s="37"/>
      <c r="BE85" s="37"/>
      <c r="BF85" s="37"/>
    </row>
    <row r="86" spans="54:58" s="36" customFormat="1" x14ac:dyDescent="0.2">
      <c r="BB86" s="40"/>
      <c r="BC86" s="37"/>
      <c r="BD86" s="37"/>
      <c r="BE86" s="37"/>
      <c r="BF86" s="37"/>
    </row>
    <row r="87" spans="54:58" s="36" customFormat="1" x14ac:dyDescent="0.2">
      <c r="BB87" s="40"/>
      <c r="BC87" s="37"/>
      <c r="BD87" s="37"/>
      <c r="BE87" s="37"/>
      <c r="BF87" s="37"/>
    </row>
    <row r="88" spans="54:58" s="36" customFormat="1" x14ac:dyDescent="0.2">
      <c r="BB88" s="40"/>
      <c r="BC88" s="37"/>
      <c r="BD88" s="37"/>
      <c r="BE88" s="37"/>
      <c r="BF88" s="37"/>
    </row>
    <row r="89" spans="54:58" s="36" customFormat="1" x14ac:dyDescent="0.2">
      <c r="BB89" s="40"/>
      <c r="BC89" s="37"/>
      <c r="BD89" s="37"/>
      <c r="BE89" s="37"/>
      <c r="BF89" s="37"/>
    </row>
    <row r="90" spans="54:58" s="36" customFormat="1" x14ac:dyDescent="0.2">
      <c r="BB90" s="40"/>
      <c r="BC90" s="37"/>
      <c r="BD90" s="37"/>
      <c r="BE90" s="37"/>
      <c r="BF90" s="37"/>
    </row>
    <row r="91" spans="54:58" s="36" customFormat="1" x14ac:dyDescent="0.2">
      <c r="BB91" s="40"/>
      <c r="BC91" s="37"/>
      <c r="BD91" s="37"/>
      <c r="BE91" s="37"/>
      <c r="BF91" s="37"/>
    </row>
    <row r="92" spans="54:58" s="36" customFormat="1" x14ac:dyDescent="0.2">
      <c r="BB92" s="40"/>
      <c r="BC92" s="37"/>
      <c r="BD92" s="37"/>
      <c r="BE92" s="37"/>
      <c r="BF92" s="37"/>
    </row>
    <row r="93" spans="54:58" s="36" customFormat="1" x14ac:dyDescent="0.2">
      <c r="BB93" s="40"/>
      <c r="BC93" s="37"/>
      <c r="BD93" s="37"/>
      <c r="BE93" s="37"/>
      <c r="BF93" s="37"/>
    </row>
    <row r="94" spans="54:58" s="36" customFormat="1" x14ac:dyDescent="0.2">
      <c r="BB94" s="40"/>
      <c r="BC94" s="37"/>
      <c r="BD94" s="37"/>
      <c r="BE94" s="37"/>
      <c r="BF94" s="37"/>
    </row>
    <row r="95" spans="54:58" s="36" customFormat="1" x14ac:dyDescent="0.2">
      <c r="BB95" s="40"/>
      <c r="BC95" s="37"/>
      <c r="BD95" s="37"/>
      <c r="BE95" s="37"/>
      <c r="BF95" s="37"/>
    </row>
    <row r="96" spans="54:58" s="36" customFormat="1" x14ac:dyDescent="0.2">
      <c r="BB96" s="40"/>
      <c r="BC96" s="37"/>
      <c r="BD96" s="37"/>
      <c r="BE96" s="37"/>
      <c r="BF96" s="37"/>
    </row>
    <row r="97" spans="54:58" s="36" customFormat="1" x14ac:dyDescent="0.2">
      <c r="BB97" s="40"/>
      <c r="BC97" s="37"/>
      <c r="BD97" s="37"/>
      <c r="BE97" s="37"/>
      <c r="BF97" s="37"/>
    </row>
    <row r="98" spans="54:58" s="36" customFormat="1" x14ac:dyDescent="0.2">
      <c r="BB98" s="40"/>
      <c r="BC98" s="37"/>
      <c r="BD98" s="37"/>
      <c r="BE98" s="37"/>
      <c r="BF98" s="37"/>
    </row>
    <row r="99" spans="54:58" s="36" customFormat="1" x14ac:dyDescent="0.2">
      <c r="BB99" s="40"/>
      <c r="BC99" s="37"/>
      <c r="BD99" s="37"/>
      <c r="BE99" s="37"/>
      <c r="BF99" s="37"/>
    </row>
    <row r="100" spans="54:58" s="36" customFormat="1" x14ac:dyDescent="0.2">
      <c r="BB100" s="40"/>
      <c r="BC100" s="37"/>
      <c r="BD100" s="37"/>
      <c r="BE100" s="37"/>
      <c r="BF100" s="37"/>
    </row>
    <row r="101" spans="54:58" s="36" customFormat="1" x14ac:dyDescent="0.2">
      <c r="BB101" s="40"/>
      <c r="BC101" s="37"/>
      <c r="BD101" s="37"/>
      <c r="BE101" s="37"/>
      <c r="BF101" s="37"/>
    </row>
    <row r="102" spans="54:58" s="36" customFormat="1" x14ac:dyDescent="0.2">
      <c r="BB102" s="40"/>
      <c r="BC102" s="37"/>
      <c r="BD102" s="37"/>
      <c r="BE102" s="37"/>
      <c r="BF102" s="37"/>
    </row>
    <row r="103" spans="54:58" s="36" customFormat="1" x14ac:dyDescent="0.2">
      <c r="BB103" s="40"/>
      <c r="BC103" s="37"/>
      <c r="BD103" s="37"/>
      <c r="BE103" s="37"/>
      <c r="BF103" s="37"/>
    </row>
    <row r="104" spans="54:58" s="36" customFormat="1" x14ac:dyDescent="0.2">
      <c r="BB104" s="40"/>
      <c r="BC104" s="37"/>
      <c r="BD104" s="37"/>
      <c r="BE104" s="37"/>
      <c r="BF104" s="37"/>
    </row>
    <row r="105" spans="54:58" s="36" customFormat="1" x14ac:dyDescent="0.2">
      <c r="BB105" s="40"/>
      <c r="BC105" s="37"/>
      <c r="BD105" s="37"/>
      <c r="BE105" s="37"/>
      <c r="BF105" s="37"/>
    </row>
    <row r="106" spans="54:58" s="36" customFormat="1" x14ac:dyDescent="0.2">
      <c r="BB106" s="40"/>
      <c r="BC106" s="37"/>
      <c r="BD106" s="37"/>
      <c r="BE106" s="37"/>
      <c r="BF106" s="37"/>
    </row>
    <row r="107" spans="54:58" s="36" customFormat="1" x14ac:dyDescent="0.2">
      <c r="BB107" s="40"/>
      <c r="BC107" s="37"/>
      <c r="BD107" s="37"/>
      <c r="BE107" s="37"/>
      <c r="BF107" s="37"/>
    </row>
    <row r="108" spans="54:58" s="36" customFormat="1" x14ac:dyDescent="0.2">
      <c r="BB108" s="40"/>
      <c r="BC108" s="37"/>
      <c r="BD108" s="37"/>
      <c r="BE108" s="37"/>
      <c r="BF108" s="37"/>
    </row>
    <row r="109" spans="54:58" s="36" customFormat="1" x14ac:dyDescent="0.2">
      <c r="BB109" s="40"/>
      <c r="BC109" s="37"/>
      <c r="BD109" s="37"/>
      <c r="BE109" s="37"/>
      <c r="BF109" s="37"/>
    </row>
    <row r="110" spans="54:58" s="36" customFormat="1" x14ac:dyDescent="0.2">
      <c r="BB110" s="40"/>
      <c r="BC110" s="37"/>
      <c r="BD110" s="37"/>
      <c r="BE110" s="37"/>
      <c r="BF110" s="37"/>
    </row>
    <row r="111" spans="54:58" s="36" customFormat="1" x14ac:dyDescent="0.2">
      <c r="BB111" s="40"/>
      <c r="BC111" s="37"/>
      <c r="BD111" s="37"/>
      <c r="BE111" s="37"/>
      <c r="BF111" s="37"/>
    </row>
    <row r="112" spans="54:58" s="36" customFormat="1" x14ac:dyDescent="0.2">
      <c r="BB112" s="40"/>
      <c r="BC112" s="37"/>
      <c r="BD112" s="37"/>
      <c r="BE112" s="37"/>
      <c r="BF112" s="37"/>
    </row>
    <row r="113" spans="54:58" s="36" customFormat="1" x14ac:dyDescent="0.2">
      <c r="BB113" s="40"/>
      <c r="BC113" s="37"/>
      <c r="BD113" s="37"/>
      <c r="BE113" s="37"/>
      <c r="BF113" s="37"/>
    </row>
    <row r="114" spans="54:58" s="36" customFormat="1" x14ac:dyDescent="0.2">
      <c r="BB114" s="40"/>
      <c r="BC114" s="37"/>
      <c r="BD114" s="37"/>
      <c r="BE114" s="37"/>
      <c r="BF114" s="37"/>
    </row>
    <row r="115" spans="54:58" s="36" customFormat="1" x14ac:dyDescent="0.2">
      <c r="BB115" s="40"/>
      <c r="BC115" s="37"/>
      <c r="BD115" s="37"/>
      <c r="BE115" s="37"/>
      <c r="BF115" s="37"/>
    </row>
    <row r="116" spans="54:58" s="36" customFormat="1" x14ac:dyDescent="0.2">
      <c r="BB116" s="40"/>
      <c r="BC116" s="37"/>
      <c r="BD116" s="37"/>
      <c r="BE116" s="37"/>
      <c r="BF116" s="37"/>
    </row>
    <row r="117" spans="54:58" s="36" customFormat="1" x14ac:dyDescent="0.2">
      <c r="BB117" s="40"/>
      <c r="BC117" s="37"/>
      <c r="BD117" s="37"/>
      <c r="BE117" s="37"/>
      <c r="BF117" s="37"/>
    </row>
    <row r="118" spans="54:58" s="36" customFormat="1" x14ac:dyDescent="0.2">
      <c r="BB118" s="40"/>
      <c r="BC118" s="37"/>
      <c r="BD118" s="37"/>
      <c r="BE118" s="37"/>
      <c r="BF118" s="37"/>
    </row>
    <row r="119" spans="54:58" s="36" customFormat="1" x14ac:dyDescent="0.2">
      <c r="BB119" s="40"/>
      <c r="BC119" s="37"/>
      <c r="BD119" s="37"/>
      <c r="BE119" s="37"/>
      <c r="BF119" s="37"/>
    </row>
    <row r="120" spans="54:58" s="36" customFormat="1" x14ac:dyDescent="0.2">
      <c r="BB120" s="40"/>
      <c r="BC120" s="37"/>
      <c r="BD120" s="37"/>
      <c r="BE120" s="37"/>
      <c r="BF120" s="37"/>
    </row>
    <row r="121" spans="54:58" s="36" customFormat="1" x14ac:dyDescent="0.2">
      <c r="BB121" s="40"/>
      <c r="BC121" s="37"/>
      <c r="BD121" s="37"/>
      <c r="BE121" s="37"/>
      <c r="BF121" s="37"/>
    </row>
    <row r="122" spans="54:58" s="36" customFormat="1" x14ac:dyDescent="0.2">
      <c r="BB122" s="40"/>
      <c r="BC122" s="37"/>
      <c r="BD122" s="37"/>
      <c r="BE122" s="37"/>
      <c r="BF122" s="37"/>
    </row>
    <row r="123" spans="54:58" s="36" customFormat="1" x14ac:dyDescent="0.2">
      <c r="BB123" s="40"/>
      <c r="BC123" s="37"/>
      <c r="BD123" s="37"/>
      <c r="BE123" s="37"/>
      <c r="BF123" s="37"/>
    </row>
    <row r="124" spans="54:58" s="36" customFormat="1" x14ac:dyDescent="0.2">
      <c r="BB124" s="40"/>
      <c r="BC124" s="37"/>
      <c r="BD124" s="37"/>
      <c r="BE124" s="37"/>
      <c r="BF124" s="37"/>
    </row>
    <row r="125" spans="54:58" s="36" customFormat="1" x14ac:dyDescent="0.2">
      <c r="BB125" s="40"/>
      <c r="BC125" s="37"/>
      <c r="BD125" s="37"/>
      <c r="BE125" s="37"/>
      <c r="BF125" s="37"/>
    </row>
    <row r="126" spans="54:58" s="36" customFormat="1" x14ac:dyDescent="0.2">
      <c r="BB126" s="40"/>
      <c r="BC126" s="37"/>
      <c r="BD126" s="37"/>
      <c r="BE126" s="37"/>
      <c r="BF126" s="37"/>
    </row>
    <row r="127" spans="54:58" s="36" customFormat="1" x14ac:dyDescent="0.2">
      <c r="BB127" s="40"/>
      <c r="BC127" s="37"/>
      <c r="BD127" s="37"/>
      <c r="BE127" s="37"/>
      <c r="BF127" s="37"/>
    </row>
    <row r="128" spans="54:58" s="36" customFormat="1" x14ac:dyDescent="0.2">
      <c r="BB128" s="40"/>
      <c r="BC128" s="37"/>
      <c r="BD128" s="37"/>
      <c r="BE128" s="37"/>
      <c r="BF128" s="37"/>
    </row>
    <row r="129" spans="54:58" s="36" customFormat="1" x14ac:dyDescent="0.2">
      <c r="BB129" s="40"/>
      <c r="BC129" s="37"/>
      <c r="BD129" s="37"/>
      <c r="BE129" s="37"/>
      <c r="BF129" s="37"/>
    </row>
    <row r="130" spans="54:58" s="36" customFormat="1" x14ac:dyDescent="0.2">
      <c r="BB130" s="40"/>
      <c r="BC130" s="37"/>
      <c r="BD130" s="37"/>
      <c r="BE130" s="37"/>
      <c r="BF130" s="37"/>
    </row>
    <row r="131" spans="54:58" s="36" customFormat="1" x14ac:dyDescent="0.2">
      <c r="BB131" s="40"/>
      <c r="BC131" s="37"/>
      <c r="BD131" s="37"/>
      <c r="BE131" s="37"/>
      <c r="BF131" s="37"/>
    </row>
    <row r="132" spans="54:58" s="36" customFormat="1" x14ac:dyDescent="0.2">
      <c r="BB132" s="40"/>
      <c r="BC132" s="37"/>
      <c r="BD132" s="37"/>
      <c r="BE132" s="37"/>
      <c r="BF132" s="37"/>
    </row>
    <row r="133" spans="54:58" s="36" customFormat="1" x14ac:dyDescent="0.2">
      <c r="BB133" s="40"/>
      <c r="BC133" s="37"/>
      <c r="BD133" s="37"/>
      <c r="BE133" s="37"/>
      <c r="BF133" s="37"/>
    </row>
    <row r="134" spans="54:58" s="36" customFormat="1" x14ac:dyDescent="0.2">
      <c r="BB134" s="40"/>
      <c r="BC134" s="37"/>
      <c r="BD134" s="37"/>
      <c r="BE134" s="37"/>
      <c r="BF134" s="37"/>
    </row>
    <row r="135" spans="54:58" s="36" customFormat="1" x14ac:dyDescent="0.2">
      <c r="BB135" s="40"/>
      <c r="BC135" s="37"/>
      <c r="BD135" s="37"/>
      <c r="BE135" s="37"/>
      <c r="BF135" s="37"/>
    </row>
    <row r="136" spans="54:58" s="36" customFormat="1" x14ac:dyDescent="0.2">
      <c r="BB136" s="40"/>
      <c r="BC136" s="37"/>
      <c r="BD136" s="37"/>
      <c r="BE136" s="37"/>
      <c r="BF136" s="37"/>
    </row>
    <row r="137" spans="54:58" s="36" customFormat="1" x14ac:dyDescent="0.2">
      <c r="BB137" s="40"/>
      <c r="BC137" s="37"/>
      <c r="BD137" s="37"/>
      <c r="BE137" s="37"/>
      <c r="BF137" s="37"/>
    </row>
    <row r="138" spans="54:58" s="36" customFormat="1" x14ac:dyDescent="0.2">
      <c r="BB138" s="40"/>
      <c r="BC138" s="37"/>
      <c r="BD138" s="37"/>
      <c r="BE138" s="37"/>
      <c r="BF138" s="37"/>
    </row>
    <row r="139" spans="54:58" s="36" customFormat="1" x14ac:dyDescent="0.2">
      <c r="BB139" s="40"/>
      <c r="BC139" s="37"/>
      <c r="BD139" s="37"/>
      <c r="BE139" s="37"/>
      <c r="BF139" s="37"/>
    </row>
    <row r="140" spans="54:58" s="36" customFormat="1" x14ac:dyDescent="0.2">
      <c r="BB140" s="40"/>
      <c r="BC140" s="37"/>
      <c r="BD140" s="37"/>
      <c r="BE140" s="37"/>
      <c r="BF140" s="37"/>
    </row>
    <row r="141" spans="54:58" s="36" customFormat="1" x14ac:dyDescent="0.2">
      <c r="BB141" s="40"/>
      <c r="BC141" s="37"/>
      <c r="BD141" s="37"/>
      <c r="BE141" s="37"/>
      <c r="BF141" s="37"/>
    </row>
    <row r="142" spans="54:58" s="36" customFormat="1" x14ac:dyDescent="0.2">
      <c r="BB142" s="40"/>
      <c r="BC142" s="37"/>
      <c r="BD142" s="37"/>
      <c r="BE142" s="37"/>
      <c r="BF142" s="37"/>
    </row>
    <row r="143" spans="54:58" s="36" customFormat="1" x14ac:dyDescent="0.2">
      <c r="BB143" s="40"/>
      <c r="BC143" s="37"/>
      <c r="BD143" s="37"/>
      <c r="BE143" s="37"/>
      <c r="BF143" s="37"/>
    </row>
    <row r="144" spans="54:58" s="36" customFormat="1" x14ac:dyDescent="0.2">
      <c r="BB144" s="40"/>
      <c r="BC144" s="37"/>
      <c r="BD144" s="37"/>
      <c r="BE144" s="37"/>
      <c r="BF144" s="37"/>
    </row>
    <row r="145" spans="54:58" s="36" customFormat="1" x14ac:dyDescent="0.2">
      <c r="BB145" s="40"/>
      <c r="BC145" s="37"/>
      <c r="BD145" s="37"/>
      <c r="BE145" s="37"/>
      <c r="BF145" s="37"/>
    </row>
    <row r="146" spans="54:58" s="36" customFormat="1" x14ac:dyDescent="0.2">
      <c r="BB146" s="40"/>
      <c r="BC146" s="37"/>
      <c r="BD146" s="37"/>
      <c r="BE146" s="37"/>
      <c r="BF146" s="37"/>
    </row>
    <row r="147" spans="54:58" s="36" customFormat="1" x14ac:dyDescent="0.2">
      <c r="BB147" s="40"/>
      <c r="BC147" s="37"/>
      <c r="BD147" s="37"/>
      <c r="BE147" s="37"/>
      <c r="BF147" s="37"/>
    </row>
    <row r="148" spans="54:58" s="36" customFormat="1" x14ac:dyDescent="0.2">
      <c r="BB148" s="40"/>
      <c r="BC148" s="37"/>
      <c r="BD148" s="37"/>
      <c r="BE148" s="37"/>
      <c r="BF148" s="37"/>
    </row>
    <row r="149" spans="54:58" s="36" customFormat="1" x14ac:dyDescent="0.2">
      <c r="BB149" s="40"/>
      <c r="BC149" s="37"/>
      <c r="BD149" s="37"/>
      <c r="BE149" s="37"/>
      <c r="BF149" s="37"/>
    </row>
    <row r="150" spans="54:58" s="36" customFormat="1" x14ac:dyDescent="0.2">
      <c r="BB150" s="40"/>
      <c r="BC150" s="37"/>
      <c r="BD150" s="37"/>
      <c r="BE150" s="37"/>
      <c r="BF150" s="37"/>
    </row>
    <row r="151" spans="54:58" s="36" customFormat="1" x14ac:dyDescent="0.2">
      <c r="BB151" s="40"/>
      <c r="BC151" s="37"/>
      <c r="BD151" s="37"/>
      <c r="BE151" s="37"/>
      <c r="BF151" s="37"/>
    </row>
    <row r="152" spans="54:58" s="36" customFormat="1" x14ac:dyDescent="0.2">
      <c r="BB152" s="40"/>
      <c r="BC152" s="37"/>
      <c r="BD152" s="37"/>
      <c r="BE152" s="37"/>
      <c r="BF152" s="37"/>
    </row>
    <row r="153" spans="54:58" s="36" customFormat="1" x14ac:dyDescent="0.2">
      <c r="BB153" s="40"/>
      <c r="BC153" s="37"/>
      <c r="BD153" s="37"/>
      <c r="BE153" s="37"/>
      <c r="BF153" s="37"/>
    </row>
    <row r="154" spans="54:58" s="36" customFormat="1" x14ac:dyDescent="0.2">
      <c r="BB154" s="40"/>
      <c r="BC154" s="37"/>
      <c r="BD154" s="37"/>
      <c r="BE154" s="37"/>
      <c r="BF154" s="37"/>
    </row>
    <row r="155" spans="54:58" s="36" customFormat="1" x14ac:dyDescent="0.2">
      <c r="BB155" s="40"/>
      <c r="BC155" s="37"/>
      <c r="BD155" s="37"/>
      <c r="BE155" s="37"/>
      <c r="BF155" s="37"/>
    </row>
    <row r="156" spans="54:58" s="36" customFormat="1" x14ac:dyDescent="0.2">
      <c r="BB156" s="40"/>
      <c r="BC156" s="37"/>
      <c r="BD156" s="37"/>
      <c r="BE156" s="37"/>
      <c r="BF156" s="37"/>
    </row>
    <row r="157" spans="54:58" s="36" customFormat="1" x14ac:dyDescent="0.2">
      <c r="BB157" s="40"/>
      <c r="BC157" s="37"/>
      <c r="BD157" s="37"/>
      <c r="BE157" s="37"/>
      <c r="BF157" s="37"/>
    </row>
    <row r="158" spans="54:58" s="36" customFormat="1" x14ac:dyDescent="0.2">
      <c r="BB158" s="40"/>
      <c r="BC158" s="37"/>
      <c r="BD158" s="37"/>
      <c r="BE158" s="37"/>
      <c r="BF158" s="37"/>
    </row>
    <row r="159" spans="54:58" s="36" customFormat="1" x14ac:dyDescent="0.2">
      <c r="BB159" s="40"/>
      <c r="BC159" s="37"/>
      <c r="BD159" s="37"/>
      <c r="BE159" s="37"/>
      <c r="BF159" s="37"/>
    </row>
    <row r="160" spans="54:58" s="36" customFormat="1" x14ac:dyDescent="0.2">
      <c r="BB160" s="40"/>
      <c r="BC160" s="37"/>
      <c r="BD160" s="37"/>
      <c r="BE160" s="37"/>
      <c r="BF160" s="37"/>
    </row>
    <row r="161" spans="54:58" s="36" customFormat="1" x14ac:dyDescent="0.2">
      <c r="BB161" s="40"/>
      <c r="BC161" s="37"/>
      <c r="BD161" s="37"/>
      <c r="BE161" s="37"/>
      <c r="BF161" s="37"/>
    </row>
    <row r="162" spans="54:58" s="36" customFormat="1" x14ac:dyDescent="0.2">
      <c r="BB162" s="40"/>
      <c r="BC162" s="37"/>
      <c r="BD162" s="37"/>
      <c r="BE162" s="37"/>
      <c r="BF162" s="37"/>
    </row>
    <row r="163" spans="54:58" s="36" customFormat="1" x14ac:dyDescent="0.2">
      <c r="BB163" s="40"/>
      <c r="BC163" s="37"/>
      <c r="BD163" s="37"/>
      <c r="BE163" s="37"/>
      <c r="BF163" s="37"/>
    </row>
    <row r="164" spans="54:58" s="36" customFormat="1" x14ac:dyDescent="0.2">
      <c r="BB164" s="40"/>
      <c r="BC164" s="37"/>
      <c r="BD164" s="37"/>
      <c r="BE164" s="37"/>
      <c r="BF164" s="37"/>
    </row>
    <row r="165" spans="54:58" s="36" customFormat="1" x14ac:dyDescent="0.2">
      <c r="BB165" s="40"/>
      <c r="BC165" s="37"/>
      <c r="BD165" s="37"/>
      <c r="BE165" s="37"/>
      <c r="BF165" s="37"/>
    </row>
    <row r="166" spans="54:58" s="36" customFormat="1" x14ac:dyDescent="0.2">
      <c r="BB166" s="40"/>
      <c r="BC166" s="37"/>
      <c r="BD166" s="37"/>
      <c r="BE166" s="37"/>
      <c r="BF166" s="37"/>
    </row>
    <row r="167" spans="54:58" s="36" customFormat="1" x14ac:dyDescent="0.2">
      <c r="BB167" s="40"/>
      <c r="BC167" s="37"/>
      <c r="BD167" s="37"/>
      <c r="BE167" s="37"/>
      <c r="BF167" s="37"/>
    </row>
    <row r="168" spans="54:58" s="36" customFormat="1" x14ac:dyDescent="0.2">
      <c r="BB168" s="40"/>
      <c r="BC168" s="37"/>
      <c r="BD168" s="37"/>
      <c r="BE168" s="37"/>
      <c r="BF168" s="37"/>
    </row>
    <row r="169" spans="54:58" s="36" customFormat="1" x14ac:dyDescent="0.2">
      <c r="BB169" s="40"/>
      <c r="BC169" s="37"/>
      <c r="BD169" s="37"/>
      <c r="BE169" s="37"/>
      <c r="BF169" s="37"/>
    </row>
    <row r="170" spans="54:58" s="36" customFormat="1" x14ac:dyDescent="0.2">
      <c r="BB170" s="40"/>
      <c r="BC170" s="37"/>
      <c r="BD170" s="37"/>
      <c r="BE170" s="37"/>
      <c r="BF170" s="37"/>
    </row>
    <row r="171" spans="54:58" s="36" customFormat="1" x14ac:dyDescent="0.2">
      <c r="BB171" s="40"/>
      <c r="BC171" s="37"/>
      <c r="BD171" s="37"/>
      <c r="BE171" s="37"/>
      <c r="BF171" s="37"/>
    </row>
    <row r="172" spans="54:58" s="36" customFormat="1" x14ac:dyDescent="0.2">
      <c r="BB172" s="40"/>
      <c r="BC172" s="37"/>
      <c r="BD172" s="37"/>
      <c r="BE172" s="37"/>
      <c r="BF172" s="37"/>
    </row>
    <row r="173" spans="54:58" s="36" customFormat="1" x14ac:dyDescent="0.2">
      <c r="BB173" s="40"/>
      <c r="BC173" s="37"/>
      <c r="BD173" s="37"/>
      <c r="BE173" s="37"/>
      <c r="BF173" s="37"/>
    </row>
    <row r="174" spans="54:58" s="36" customFormat="1" x14ac:dyDescent="0.2">
      <c r="BB174" s="40"/>
      <c r="BC174" s="37"/>
      <c r="BD174" s="37"/>
      <c r="BE174" s="37"/>
      <c r="BF174" s="37"/>
    </row>
    <row r="175" spans="54:58" s="36" customFormat="1" x14ac:dyDescent="0.2">
      <c r="BB175" s="40"/>
      <c r="BC175" s="37"/>
      <c r="BD175" s="37"/>
      <c r="BE175" s="37"/>
      <c r="BF175" s="37"/>
    </row>
    <row r="176" spans="54:58" s="36" customFormat="1" x14ac:dyDescent="0.2">
      <c r="BB176" s="40"/>
      <c r="BC176" s="37"/>
      <c r="BD176" s="37"/>
      <c r="BE176" s="37"/>
      <c r="BF176" s="37"/>
    </row>
    <row r="177" spans="54:58" s="36" customFormat="1" x14ac:dyDescent="0.2">
      <c r="BB177" s="40"/>
      <c r="BC177" s="37"/>
      <c r="BD177" s="37"/>
      <c r="BE177" s="37"/>
      <c r="BF177" s="37"/>
    </row>
    <row r="178" spans="54:58" s="36" customFormat="1" x14ac:dyDescent="0.2">
      <c r="BB178" s="40"/>
      <c r="BC178" s="37"/>
      <c r="BD178" s="37"/>
      <c r="BE178" s="37"/>
      <c r="BF178" s="37"/>
    </row>
    <row r="179" spans="54:58" s="36" customFormat="1" x14ac:dyDescent="0.2">
      <c r="BB179" s="40"/>
      <c r="BC179" s="37"/>
      <c r="BD179" s="37"/>
      <c r="BE179" s="37"/>
      <c r="BF179" s="37"/>
    </row>
    <row r="180" spans="54:58" s="36" customFormat="1" x14ac:dyDescent="0.2">
      <c r="BB180" s="40"/>
      <c r="BC180" s="37"/>
      <c r="BD180" s="37"/>
      <c r="BE180" s="37"/>
      <c r="BF180" s="37"/>
    </row>
    <row r="181" spans="54:58" s="36" customFormat="1" x14ac:dyDescent="0.2">
      <c r="BB181" s="40"/>
      <c r="BC181" s="37"/>
      <c r="BD181" s="37"/>
      <c r="BE181" s="37"/>
      <c r="BF181" s="37"/>
    </row>
    <row r="182" spans="54:58" s="36" customFormat="1" x14ac:dyDescent="0.2">
      <c r="BB182" s="40"/>
      <c r="BC182" s="37"/>
      <c r="BD182" s="37"/>
      <c r="BE182" s="37"/>
      <c r="BF182" s="37"/>
    </row>
    <row r="183" spans="54:58" s="36" customFormat="1" x14ac:dyDescent="0.2">
      <c r="BB183" s="40"/>
      <c r="BC183" s="37"/>
      <c r="BD183" s="37"/>
      <c r="BE183" s="37"/>
      <c r="BF183" s="37"/>
    </row>
    <row r="184" spans="54:58" s="36" customFormat="1" x14ac:dyDescent="0.2">
      <c r="BB184" s="40"/>
      <c r="BC184" s="37"/>
      <c r="BD184" s="37"/>
      <c r="BE184" s="37"/>
      <c r="BF184" s="37"/>
    </row>
    <row r="185" spans="54:58" s="36" customFormat="1" x14ac:dyDescent="0.2">
      <c r="BB185" s="40"/>
      <c r="BC185" s="37"/>
      <c r="BD185" s="37"/>
      <c r="BE185" s="37"/>
      <c r="BF185" s="37"/>
    </row>
    <row r="186" spans="54:58" s="36" customFormat="1" x14ac:dyDescent="0.2">
      <c r="BB186" s="40"/>
      <c r="BC186" s="37"/>
      <c r="BD186" s="37"/>
      <c r="BE186" s="37"/>
      <c r="BF186" s="37"/>
    </row>
    <row r="187" spans="54:58" s="36" customFormat="1" x14ac:dyDescent="0.2">
      <c r="BB187" s="40"/>
      <c r="BC187" s="37"/>
      <c r="BD187" s="37"/>
      <c r="BE187" s="37"/>
      <c r="BF187" s="37"/>
    </row>
    <row r="188" spans="54:58" s="36" customFormat="1" x14ac:dyDescent="0.2">
      <c r="BB188" s="40"/>
      <c r="BC188" s="37"/>
      <c r="BD188" s="37"/>
      <c r="BE188" s="37"/>
      <c r="BF188" s="37"/>
    </row>
    <row r="189" spans="54:58" s="36" customFormat="1" x14ac:dyDescent="0.2">
      <c r="BB189" s="40"/>
      <c r="BC189" s="37"/>
      <c r="BD189" s="37"/>
      <c r="BE189" s="37"/>
      <c r="BF189" s="37"/>
    </row>
    <row r="190" spans="54:58" s="36" customFormat="1" x14ac:dyDescent="0.2">
      <c r="BB190" s="40"/>
      <c r="BC190" s="37"/>
      <c r="BD190" s="37"/>
      <c r="BE190" s="37"/>
      <c r="BF190" s="37"/>
    </row>
    <row r="191" spans="54:58" s="36" customFormat="1" x14ac:dyDescent="0.2">
      <c r="BB191" s="40"/>
      <c r="BC191" s="37"/>
      <c r="BD191" s="37"/>
      <c r="BE191" s="37"/>
      <c r="BF191" s="37"/>
    </row>
    <row r="192" spans="54:58" s="36" customFormat="1" x14ac:dyDescent="0.2">
      <c r="BB192" s="40"/>
      <c r="BC192" s="37"/>
      <c r="BD192" s="37"/>
      <c r="BE192" s="37"/>
      <c r="BF192" s="37"/>
    </row>
    <row r="193" spans="54:58" s="36" customFormat="1" x14ac:dyDescent="0.2">
      <c r="BB193" s="40"/>
      <c r="BC193" s="37"/>
      <c r="BD193" s="37"/>
      <c r="BE193" s="37"/>
      <c r="BF193" s="37"/>
    </row>
    <row r="194" spans="54:58" s="36" customFormat="1" x14ac:dyDescent="0.2">
      <c r="BB194" s="40"/>
      <c r="BC194" s="37"/>
      <c r="BD194" s="37"/>
      <c r="BE194" s="37"/>
      <c r="BF194" s="37"/>
    </row>
    <row r="195" spans="54:58" s="36" customFormat="1" x14ac:dyDescent="0.2">
      <c r="BB195" s="40"/>
      <c r="BC195" s="37"/>
      <c r="BD195" s="37"/>
      <c r="BE195" s="37"/>
      <c r="BF195" s="37"/>
    </row>
    <row r="196" spans="54:58" s="36" customFormat="1" x14ac:dyDescent="0.2">
      <c r="BB196" s="40"/>
      <c r="BC196" s="37"/>
      <c r="BD196" s="37"/>
      <c r="BE196" s="37"/>
      <c r="BF196" s="37"/>
    </row>
    <row r="197" spans="54:58" s="36" customFormat="1" x14ac:dyDescent="0.2">
      <c r="BB197" s="40"/>
      <c r="BC197" s="37"/>
      <c r="BD197" s="37"/>
      <c r="BE197" s="37"/>
      <c r="BF197" s="37"/>
    </row>
    <row r="198" spans="54:58" s="36" customFormat="1" x14ac:dyDescent="0.2">
      <c r="BB198" s="40"/>
      <c r="BC198" s="37"/>
      <c r="BD198" s="37"/>
      <c r="BE198" s="37"/>
      <c r="BF198" s="37"/>
    </row>
    <row r="199" spans="54:58" s="36" customFormat="1" x14ac:dyDescent="0.2">
      <c r="BB199" s="40"/>
      <c r="BC199" s="37"/>
      <c r="BD199" s="37"/>
      <c r="BE199" s="37"/>
      <c r="BF199" s="37"/>
    </row>
    <row r="200" spans="54:58" s="36" customFormat="1" x14ac:dyDescent="0.2">
      <c r="BB200" s="40"/>
      <c r="BC200" s="37"/>
      <c r="BD200" s="37"/>
      <c r="BE200" s="37"/>
      <c r="BF200" s="37"/>
    </row>
    <row r="201" spans="54:58" s="36" customFormat="1" x14ac:dyDescent="0.2">
      <c r="BB201" s="40"/>
      <c r="BC201" s="37"/>
      <c r="BD201" s="37"/>
      <c r="BE201" s="37"/>
      <c r="BF201" s="37"/>
    </row>
    <row r="202" spans="54:58" s="36" customFormat="1" x14ac:dyDescent="0.2">
      <c r="BB202" s="40"/>
      <c r="BC202" s="37"/>
      <c r="BD202" s="37"/>
      <c r="BE202" s="37"/>
      <c r="BF202" s="37"/>
    </row>
    <row r="203" spans="54:58" s="36" customFormat="1" x14ac:dyDescent="0.2">
      <c r="BB203" s="40"/>
      <c r="BC203" s="37"/>
      <c r="BD203" s="37"/>
      <c r="BE203" s="37"/>
      <c r="BF203" s="37"/>
    </row>
    <row r="204" spans="54:58" s="36" customFormat="1" x14ac:dyDescent="0.2">
      <c r="BB204" s="40"/>
      <c r="BC204" s="37"/>
      <c r="BD204" s="37"/>
      <c r="BE204" s="37"/>
      <c r="BF204" s="37"/>
    </row>
    <row r="205" spans="54:58" s="36" customFormat="1" x14ac:dyDescent="0.2">
      <c r="BB205" s="40"/>
      <c r="BC205" s="37"/>
      <c r="BD205" s="37"/>
      <c r="BE205" s="37"/>
      <c r="BF205" s="37"/>
    </row>
    <row r="206" spans="54:58" s="36" customFormat="1" x14ac:dyDescent="0.2">
      <c r="BB206" s="40"/>
      <c r="BC206" s="37"/>
      <c r="BD206" s="37"/>
      <c r="BE206" s="37"/>
      <c r="BF206" s="37"/>
    </row>
    <row r="207" spans="54:58" s="36" customFormat="1" x14ac:dyDescent="0.2">
      <c r="BB207" s="40"/>
      <c r="BC207" s="37"/>
      <c r="BD207" s="37"/>
      <c r="BE207" s="37"/>
      <c r="BF207" s="37"/>
    </row>
    <row r="208" spans="54:58" s="36" customFormat="1" x14ac:dyDescent="0.2">
      <c r="BB208" s="40"/>
      <c r="BC208" s="37"/>
      <c r="BD208" s="37"/>
      <c r="BE208" s="37"/>
      <c r="BF208" s="37"/>
    </row>
    <row r="209" spans="54:58" s="36" customFormat="1" x14ac:dyDescent="0.2">
      <c r="BB209" s="40"/>
      <c r="BC209" s="37"/>
      <c r="BD209" s="37"/>
      <c r="BE209" s="37"/>
      <c r="BF209" s="37"/>
    </row>
    <row r="210" spans="54:58" s="36" customFormat="1" x14ac:dyDescent="0.2">
      <c r="BB210" s="40"/>
      <c r="BC210" s="37"/>
      <c r="BD210" s="37"/>
      <c r="BE210" s="37"/>
      <c r="BF210" s="37"/>
    </row>
    <row r="211" spans="54:58" s="36" customFormat="1" x14ac:dyDescent="0.2">
      <c r="BB211" s="40"/>
      <c r="BC211" s="37"/>
      <c r="BD211" s="37"/>
      <c r="BE211" s="37"/>
      <c r="BF211" s="37"/>
    </row>
    <row r="212" spans="54:58" s="36" customFormat="1" x14ac:dyDescent="0.2">
      <c r="BB212" s="40"/>
      <c r="BC212" s="37"/>
      <c r="BD212" s="37"/>
      <c r="BE212" s="37"/>
      <c r="BF212" s="37"/>
    </row>
    <row r="213" spans="54:58" s="36" customFormat="1" x14ac:dyDescent="0.2">
      <c r="BB213" s="40"/>
      <c r="BC213" s="37"/>
      <c r="BD213" s="37"/>
      <c r="BE213" s="37"/>
      <c r="BF213" s="37"/>
    </row>
    <row r="214" spans="54:58" s="36" customFormat="1" x14ac:dyDescent="0.2">
      <c r="BB214" s="40"/>
      <c r="BC214" s="37"/>
      <c r="BD214" s="37"/>
      <c r="BE214" s="37"/>
      <c r="BF214" s="37"/>
    </row>
    <row r="215" spans="54:58" s="36" customFormat="1" x14ac:dyDescent="0.2">
      <c r="BB215" s="40"/>
      <c r="BC215" s="37"/>
      <c r="BD215" s="37"/>
      <c r="BE215" s="37"/>
      <c r="BF215" s="37"/>
    </row>
    <row r="216" spans="54:58" s="36" customFormat="1" x14ac:dyDescent="0.2">
      <c r="BB216" s="40"/>
      <c r="BC216" s="37"/>
      <c r="BD216" s="37"/>
      <c r="BE216" s="37"/>
      <c r="BF216" s="37"/>
    </row>
    <row r="217" spans="54:58" s="36" customFormat="1" x14ac:dyDescent="0.2">
      <c r="BB217" s="40"/>
      <c r="BC217" s="37"/>
      <c r="BD217" s="37"/>
      <c r="BE217" s="37"/>
      <c r="BF217" s="37"/>
    </row>
    <row r="218" spans="54:58" s="36" customFormat="1" x14ac:dyDescent="0.2">
      <c r="BB218" s="40"/>
      <c r="BC218" s="37"/>
      <c r="BD218" s="37"/>
      <c r="BE218" s="37"/>
      <c r="BF218" s="37"/>
    </row>
    <row r="219" spans="54:58" s="36" customFormat="1" x14ac:dyDescent="0.2">
      <c r="BB219" s="40"/>
      <c r="BC219" s="37"/>
      <c r="BD219" s="37"/>
      <c r="BE219" s="37"/>
      <c r="BF219" s="37"/>
    </row>
    <row r="220" spans="54:58" s="36" customFormat="1" x14ac:dyDescent="0.2">
      <c r="BB220" s="40"/>
      <c r="BC220" s="37"/>
      <c r="BD220" s="37"/>
      <c r="BE220" s="37"/>
      <c r="BF220" s="37"/>
    </row>
    <row r="221" spans="54:58" s="36" customFormat="1" x14ac:dyDescent="0.2">
      <c r="BB221" s="40"/>
      <c r="BC221" s="37"/>
      <c r="BD221" s="37"/>
      <c r="BE221" s="37"/>
      <c r="BF221" s="37"/>
    </row>
    <row r="222" spans="54:58" s="36" customFormat="1" x14ac:dyDescent="0.2">
      <c r="BB222" s="40"/>
      <c r="BC222" s="37"/>
      <c r="BD222" s="37"/>
      <c r="BE222" s="37"/>
      <c r="BF222" s="37"/>
    </row>
    <row r="223" spans="54:58" s="36" customFormat="1" x14ac:dyDescent="0.2">
      <c r="BB223" s="40"/>
      <c r="BC223" s="37"/>
      <c r="BD223" s="37"/>
      <c r="BE223" s="37"/>
      <c r="BF223" s="37"/>
    </row>
    <row r="224" spans="54:58" s="36" customFormat="1" x14ac:dyDescent="0.2">
      <c r="BB224" s="40"/>
      <c r="BC224" s="37"/>
      <c r="BD224" s="37"/>
      <c r="BE224" s="37"/>
      <c r="BF224" s="37"/>
    </row>
    <row r="225" spans="54:58" s="36" customFormat="1" x14ac:dyDescent="0.2">
      <c r="BB225" s="40"/>
      <c r="BC225" s="37"/>
      <c r="BD225" s="37"/>
      <c r="BE225" s="37"/>
      <c r="BF225" s="37"/>
    </row>
    <row r="226" spans="54:58" s="36" customFormat="1" x14ac:dyDescent="0.2">
      <c r="BB226" s="40"/>
      <c r="BC226" s="37"/>
      <c r="BD226" s="37"/>
      <c r="BE226" s="37"/>
      <c r="BF226" s="37"/>
    </row>
    <row r="227" spans="54:58" s="36" customFormat="1" x14ac:dyDescent="0.2">
      <c r="BB227" s="40"/>
      <c r="BC227" s="37"/>
      <c r="BD227" s="37"/>
      <c r="BE227" s="37"/>
      <c r="BF227" s="37"/>
    </row>
    <row r="228" spans="54:58" s="36" customFormat="1" x14ac:dyDescent="0.2">
      <c r="BB228" s="40"/>
      <c r="BC228" s="37"/>
      <c r="BD228" s="37"/>
      <c r="BE228" s="37"/>
      <c r="BF228" s="37"/>
    </row>
    <row r="229" spans="54:58" s="36" customFormat="1" x14ac:dyDescent="0.2">
      <c r="BB229" s="40"/>
      <c r="BC229" s="37"/>
      <c r="BD229" s="37"/>
      <c r="BE229" s="37"/>
      <c r="BF229" s="37"/>
    </row>
    <row r="230" spans="54:58" s="36" customFormat="1" x14ac:dyDescent="0.2">
      <c r="BB230" s="40"/>
      <c r="BC230" s="37"/>
      <c r="BD230" s="37"/>
      <c r="BE230" s="37"/>
      <c r="BF230" s="37"/>
    </row>
    <row r="231" spans="54:58" s="36" customFormat="1" x14ac:dyDescent="0.2">
      <c r="BB231" s="40"/>
      <c r="BC231" s="37"/>
      <c r="BD231" s="37"/>
      <c r="BE231" s="37"/>
      <c r="BF231" s="37"/>
    </row>
    <row r="232" spans="54:58" s="36" customFormat="1" x14ac:dyDescent="0.2">
      <c r="BB232" s="40"/>
      <c r="BC232" s="37"/>
      <c r="BD232" s="37"/>
      <c r="BE232" s="37"/>
      <c r="BF232" s="37"/>
    </row>
    <row r="233" spans="54:58" s="36" customFormat="1" x14ac:dyDescent="0.2">
      <c r="BB233" s="40"/>
      <c r="BC233" s="37"/>
      <c r="BD233" s="37"/>
      <c r="BE233" s="37"/>
      <c r="BF233" s="37"/>
    </row>
    <row r="234" spans="54:58" s="36" customFormat="1" x14ac:dyDescent="0.2">
      <c r="BB234" s="40"/>
      <c r="BC234" s="37"/>
      <c r="BD234" s="37"/>
      <c r="BE234" s="37"/>
      <c r="BF234" s="37"/>
    </row>
    <row r="235" spans="54:58" s="36" customFormat="1" x14ac:dyDescent="0.2">
      <c r="BB235" s="40"/>
      <c r="BC235" s="37"/>
      <c r="BD235" s="37"/>
      <c r="BE235" s="37"/>
      <c r="BF235" s="37"/>
    </row>
    <row r="236" spans="54:58" s="36" customFormat="1" x14ac:dyDescent="0.2">
      <c r="BB236" s="40"/>
      <c r="BC236" s="37"/>
      <c r="BD236" s="37"/>
      <c r="BE236" s="37"/>
      <c r="BF236" s="37"/>
    </row>
    <row r="237" spans="54:58" s="36" customFormat="1" x14ac:dyDescent="0.2">
      <c r="BB237" s="40"/>
      <c r="BC237" s="37"/>
      <c r="BD237" s="37"/>
      <c r="BE237" s="37"/>
      <c r="BF237" s="37"/>
    </row>
    <row r="238" spans="54:58" s="36" customFormat="1" x14ac:dyDescent="0.2">
      <c r="BB238" s="40"/>
      <c r="BC238" s="37"/>
      <c r="BD238" s="37"/>
      <c r="BE238" s="37"/>
      <c r="BF238" s="37"/>
    </row>
    <row r="239" spans="54:58" s="36" customFormat="1" x14ac:dyDescent="0.2">
      <c r="BB239" s="40"/>
      <c r="BC239" s="37"/>
      <c r="BD239" s="37"/>
      <c r="BE239" s="37"/>
      <c r="BF239" s="37"/>
    </row>
    <row r="240" spans="54:58" s="36" customFormat="1" x14ac:dyDescent="0.2">
      <c r="BB240" s="40"/>
      <c r="BC240" s="37"/>
      <c r="BD240" s="37"/>
      <c r="BE240" s="37"/>
      <c r="BF240" s="37"/>
    </row>
    <row r="241" spans="54:58" s="36" customFormat="1" x14ac:dyDescent="0.2">
      <c r="BB241" s="40"/>
      <c r="BC241" s="37"/>
      <c r="BD241" s="37"/>
      <c r="BE241" s="37"/>
      <c r="BF241" s="37"/>
    </row>
    <row r="242" spans="54:58" s="36" customFormat="1" x14ac:dyDescent="0.2">
      <c r="BB242" s="40"/>
      <c r="BC242" s="37"/>
      <c r="BD242" s="37"/>
      <c r="BE242" s="37"/>
      <c r="BF242" s="37"/>
    </row>
    <row r="243" spans="54:58" s="36" customFormat="1" x14ac:dyDescent="0.2">
      <c r="BB243" s="40"/>
      <c r="BC243" s="37"/>
      <c r="BD243" s="37"/>
      <c r="BE243" s="37"/>
      <c r="BF243" s="37"/>
    </row>
    <row r="244" spans="54:58" s="36" customFormat="1" x14ac:dyDescent="0.2">
      <c r="BB244" s="40"/>
      <c r="BC244" s="37"/>
      <c r="BD244" s="37"/>
      <c r="BE244" s="37"/>
      <c r="BF244" s="37"/>
    </row>
    <row r="245" spans="54:58" s="36" customFormat="1" x14ac:dyDescent="0.2">
      <c r="BB245" s="40"/>
      <c r="BC245" s="37"/>
      <c r="BD245" s="37"/>
      <c r="BE245" s="37"/>
      <c r="BF245" s="37"/>
    </row>
    <row r="246" spans="54:58" s="36" customFormat="1" x14ac:dyDescent="0.2">
      <c r="BB246" s="40"/>
      <c r="BC246" s="37"/>
      <c r="BD246" s="37"/>
      <c r="BE246" s="37"/>
      <c r="BF246" s="37"/>
    </row>
    <row r="247" spans="54:58" s="36" customFormat="1" x14ac:dyDescent="0.2">
      <c r="BB247" s="40"/>
      <c r="BC247" s="37"/>
      <c r="BD247" s="37"/>
      <c r="BE247" s="37"/>
      <c r="BF247" s="37"/>
    </row>
    <row r="248" spans="54:58" s="36" customFormat="1" x14ac:dyDescent="0.2">
      <c r="BB248" s="40"/>
      <c r="BC248" s="37"/>
      <c r="BD248" s="37"/>
      <c r="BE248" s="37"/>
      <c r="BF248" s="37"/>
    </row>
    <row r="249" spans="54:58" s="36" customFormat="1" x14ac:dyDescent="0.2">
      <c r="BB249" s="40"/>
      <c r="BC249" s="37"/>
      <c r="BD249" s="37"/>
      <c r="BE249" s="37"/>
      <c r="BF249" s="37"/>
    </row>
    <row r="250" spans="54:58" s="36" customFormat="1" x14ac:dyDescent="0.2">
      <c r="BB250" s="40"/>
      <c r="BC250" s="37"/>
      <c r="BD250" s="37"/>
      <c r="BE250" s="37"/>
      <c r="BF250" s="37"/>
    </row>
    <row r="251" spans="54:58" s="36" customFormat="1" x14ac:dyDescent="0.2">
      <c r="BB251" s="40"/>
      <c r="BC251" s="37"/>
      <c r="BD251" s="37"/>
      <c r="BE251" s="37"/>
      <c r="BF251" s="37"/>
    </row>
    <row r="252" spans="54:58" s="36" customFormat="1" x14ac:dyDescent="0.2">
      <c r="BB252" s="40"/>
      <c r="BC252" s="37"/>
      <c r="BD252" s="37"/>
      <c r="BE252" s="37"/>
      <c r="BF252" s="37"/>
    </row>
    <row r="253" spans="54:58" s="36" customFormat="1" x14ac:dyDescent="0.2">
      <c r="BB253" s="40"/>
      <c r="BC253" s="37"/>
      <c r="BD253" s="37"/>
      <c r="BE253" s="37"/>
      <c r="BF253" s="37"/>
    </row>
    <row r="254" spans="54:58" s="36" customFormat="1" x14ac:dyDescent="0.2">
      <c r="BB254" s="40"/>
      <c r="BC254" s="37"/>
      <c r="BD254" s="37"/>
      <c r="BE254" s="37"/>
      <c r="BF254" s="37"/>
    </row>
    <row r="255" spans="54:58" s="36" customFormat="1" x14ac:dyDescent="0.2">
      <c r="BB255" s="40"/>
      <c r="BC255" s="37"/>
      <c r="BD255" s="37"/>
      <c r="BE255" s="37"/>
      <c r="BF255" s="37"/>
    </row>
    <row r="256" spans="54:58" s="36" customFormat="1" x14ac:dyDescent="0.2">
      <c r="BB256" s="40"/>
      <c r="BC256" s="37"/>
      <c r="BD256" s="37"/>
      <c r="BE256" s="37"/>
      <c r="BF256" s="37"/>
    </row>
    <row r="257" spans="54:58" s="36" customFormat="1" x14ac:dyDescent="0.2">
      <c r="BB257" s="40"/>
      <c r="BC257" s="37"/>
      <c r="BD257" s="37"/>
      <c r="BE257" s="37"/>
      <c r="BF257" s="37"/>
    </row>
    <row r="258" spans="54:58" s="36" customFormat="1" x14ac:dyDescent="0.2">
      <c r="BB258" s="40"/>
      <c r="BC258" s="37"/>
      <c r="BD258" s="37"/>
      <c r="BE258" s="37"/>
      <c r="BF258" s="37"/>
    </row>
    <row r="259" spans="54:58" s="36" customFormat="1" x14ac:dyDescent="0.2">
      <c r="BB259" s="40"/>
      <c r="BC259" s="37"/>
      <c r="BD259" s="37"/>
      <c r="BE259" s="37"/>
      <c r="BF259" s="37"/>
    </row>
    <row r="260" spans="54:58" s="36" customFormat="1" x14ac:dyDescent="0.2">
      <c r="BB260" s="40"/>
      <c r="BC260" s="37"/>
      <c r="BD260" s="37"/>
      <c r="BE260" s="37"/>
      <c r="BF260" s="37"/>
    </row>
    <row r="261" spans="54:58" s="36" customFormat="1" x14ac:dyDescent="0.2">
      <c r="BB261" s="40"/>
      <c r="BC261" s="37"/>
      <c r="BD261" s="37"/>
      <c r="BE261" s="37"/>
      <c r="BF261" s="37"/>
    </row>
    <row r="262" spans="54:58" s="36" customFormat="1" x14ac:dyDescent="0.2">
      <c r="BB262" s="40"/>
      <c r="BC262" s="37"/>
      <c r="BD262" s="37"/>
      <c r="BE262" s="37"/>
      <c r="BF262" s="37"/>
    </row>
    <row r="263" spans="54:58" s="36" customFormat="1" x14ac:dyDescent="0.2">
      <c r="BB263" s="40"/>
      <c r="BC263" s="37"/>
      <c r="BD263" s="37"/>
      <c r="BE263" s="37"/>
      <c r="BF263" s="37"/>
    </row>
    <row r="264" spans="54:58" s="36" customFormat="1" x14ac:dyDescent="0.2">
      <c r="BB264" s="40"/>
      <c r="BC264" s="37"/>
      <c r="BD264" s="37"/>
      <c r="BE264" s="37"/>
      <c r="BF264" s="37"/>
    </row>
    <row r="265" spans="54:58" s="36" customFormat="1" x14ac:dyDescent="0.2">
      <c r="BB265" s="40"/>
      <c r="BC265" s="37"/>
      <c r="BD265" s="37"/>
      <c r="BE265" s="37"/>
      <c r="BF265" s="37"/>
    </row>
    <row r="266" spans="54:58" s="36" customFormat="1" x14ac:dyDescent="0.2">
      <c r="BB266" s="40"/>
      <c r="BC266" s="37"/>
      <c r="BD266" s="37"/>
      <c r="BE266" s="37"/>
      <c r="BF266" s="37"/>
    </row>
    <row r="267" spans="54:58" s="36" customFormat="1" x14ac:dyDescent="0.2">
      <c r="BB267" s="40"/>
      <c r="BC267" s="37"/>
      <c r="BD267" s="37"/>
      <c r="BE267" s="37"/>
      <c r="BF267" s="37"/>
    </row>
    <row r="268" spans="54:58" s="36" customFormat="1" x14ac:dyDescent="0.2">
      <c r="BB268" s="40"/>
      <c r="BC268" s="37"/>
      <c r="BD268" s="37"/>
      <c r="BE268" s="37"/>
      <c r="BF268" s="37"/>
    </row>
    <row r="269" spans="54:58" s="36" customFormat="1" x14ac:dyDescent="0.2">
      <c r="BB269" s="40"/>
      <c r="BC269" s="37"/>
      <c r="BD269" s="37"/>
      <c r="BE269" s="37"/>
      <c r="BF269" s="37"/>
    </row>
    <row r="270" spans="54:58" s="36" customFormat="1" x14ac:dyDescent="0.2">
      <c r="BB270" s="40"/>
      <c r="BC270" s="37"/>
      <c r="BD270" s="37"/>
      <c r="BE270" s="37"/>
      <c r="BF270" s="37"/>
    </row>
    <row r="271" spans="54:58" s="36" customFormat="1" x14ac:dyDescent="0.2">
      <c r="BB271" s="40"/>
      <c r="BC271" s="37"/>
      <c r="BD271" s="37"/>
      <c r="BE271" s="37"/>
      <c r="BF271" s="37"/>
    </row>
    <row r="272" spans="54:58" s="36" customFormat="1" x14ac:dyDescent="0.2">
      <c r="BB272" s="40"/>
      <c r="BC272" s="37"/>
      <c r="BD272" s="37"/>
      <c r="BE272" s="37"/>
      <c r="BF272" s="37"/>
    </row>
    <row r="273" spans="54:58" s="36" customFormat="1" x14ac:dyDescent="0.2">
      <c r="BB273" s="40"/>
      <c r="BC273" s="37"/>
      <c r="BD273" s="37"/>
      <c r="BE273" s="37"/>
      <c r="BF273" s="37"/>
    </row>
    <row r="274" spans="54:58" s="36" customFormat="1" x14ac:dyDescent="0.2">
      <c r="BB274" s="40"/>
      <c r="BC274" s="37"/>
      <c r="BD274" s="37"/>
      <c r="BE274" s="37"/>
      <c r="BF274" s="37"/>
    </row>
    <row r="275" spans="54:58" s="36" customFormat="1" x14ac:dyDescent="0.2">
      <c r="BB275" s="40"/>
      <c r="BC275" s="37"/>
      <c r="BD275" s="37"/>
      <c r="BE275" s="37"/>
      <c r="BF275" s="37"/>
    </row>
    <row r="276" spans="54:58" s="36" customFormat="1" x14ac:dyDescent="0.2">
      <c r="BB276" s="40"/>
      <c r="BC276" s="37"/>
      <c r="BD276" s="37"/>
      <c r="BE276" s="37"/>
      <c r="BF276" s="37"/>
    </row>
    <row r="277" spans="54:58" s="36" customFormat="1" x14ac:dyDescent="0.2">
      <c r="BB277" s="40"/>
      <c r="BC277" s="37"/>
      <c r="BD277" s="37"/>
      <c r="BE277" s="37"/>
      <c r="BF277" s="37"/>
    </row>
    <row r="278" spans="54:58" s="36" customFormat="1" x14ac:dyDescent="0.2">
      <c r="BB278" s="40"/>
      <c r="BC278" s="37"/>
      <c r="BD278" s="37"/>
      <c r="BE278" s="37"/>
      <c r="BF278" s="37"/>
    </row>
    <row r="279" spans="54:58" s="36" customFormat="1" x14ac:dyDescent="0.2">
      <c r="BB279" s="40"/>
      <c r="BC279" s="37"/>
      <c r="BD279" s="37"/>
      <c r="BE279" s="37"/>
      <c r="BF279" s="37"/>
    </row>
    <row r="280" spans="54:58" s="36" customFormat="1" x14ac:dyDescent="0.2">
      <c r="BB280" s="40"/>
      <c r="BC280" s="37"/>
      <c r="BD280" s="37"/>
      <c r="BE280" s="37"/>
      <c r="BF280" s="37"/>
    </row>
    <row r="281" spans="54:58" s="36" customFormat="1" x14ac:dyDescent="0.2">
      <c r="BB281" s="40"/>
      <c r="BC281" s="37"/>
      <c r="BD281" s="37"/>
      <c r="BE281" s="37"/>
      <c r="BF281" s="37"/>
    </row>
    <row r="282" spans="54:58" s="36" customFormat="1" x14ac:dyDescent="0.2">
      <c r="BB282" s="40"/>
      <c r="BC282" s="37"/>
      <c r="BD282" s="37"/>
      <c r="BE282" s="37"/>
      <c r="BF282" s="37"/>
    </row>
    <row r="283" spans="54:58" s="36" customFormat="1" x14ac:dyDescent="0.2">
      <c r="BB283" s="40"/>
      <c r="BC283" s="37"/>
      <c r="BD283" s="37"/>
      <c r="BE283" s="37"/>
      <c r="BF283" s="37"/>
    </row>
    <row r="284" spans="54:58" s="36" customFormat="1" x14ac:dyDescent="0.2">
      <c r="BB284" s="40"/>
      <c r="BC284" s="37"/>
      <c r="BD284" s="37"/>
      <c r="BE284" s="37"/>
      <c r="BF284" s="37"/>
    </row>
    <row r="285" spans="54:58" s="36" customFormat="1" x14ac:dyDescent="0.2">
      <c r="BB285" s="40"/>
      <c r="BC285" s="37"/>
      <c r="BD285" s="37"/>
      <c r="BE285" s="37"/>
      <c r="BF285" s="37"/>
    </row>
    <row r="286" spans="54:58" s="36" customFormat="1" x14ac:dyDescent="0.2">
      <c r="BB286" s="40"/>
      <c r="BC286" s="37"/>
      <c r="BD286" s="37"/>
      <c r="BE286" s="37"/>
      <c r="BF286" s="37"/>
    </row>
    <row r="287" spans="54:58" s="36" customFormat="1" x14ac:dyDescent="0.2">
      <c r="BB287" s="40"/>
      <c r="BC287" s="37"/>
      <c r="BD287" s="37"/>
      <c r="BE287" s="37"/>
      <c r="BF287" s="37"/>
    </row>
    <row r="288" spans="54:58" s="36" customFormat="1" x14ac:dyDescent="0.2">
      <c r="BB288" s="40"/>
      <c r="BC288" s="37"/>
      <c r="BD288" s="37"/>
      <c r="BE288" s="37"/>
      <c r="BF288" s="37"/>
    </row>
    <row r="289" spans="54:58" s="36" customFormat="1" x14ac:dyDescent="0.2">
      <c r="BB289" s="40"/>
      <c r="BC289" s="37"/>
      <c r="BD289" s="37"/>
      <c r="BE289" s="37"/>
      <c r="BF289" s="37"/>
    </row>
    <row r="290" spans="54:58" s="36" customFormat="1" x14ac:dyDescent="0.2">
      <c r="BB290" s="40"/>
      <c r="BC290" s="37"/>
      <c r="BD290" s="37"/>
      <c r="BE290" s="37"/>
      <c r="BF290" s="37"/>
    </row>
    <row r="291" spans="54:58" s="36" customFormat="1" x14ac:dyDescent="0.2">
      <c r="BB291" s="40"/>
      <c r="BC291" s="37"/>
      <c r="BD291" s="37"/>
      <c r="BE291" s="37"/>
      <c r="BF291" s="37"/>
    </row>
    <row r="292" spans="54:58" s="36" customFormat="1" x14ac:dyDescent="0.2">
      <c r="BB292" s="40"/>
      <c r="BC292" s="37"/>
      <c r="BD292" s="37"/>
      <c r="BE292" s="37"/>
      <c r="BF292" s="37"/>
    </row>
    <row r="293" spans="54:58" s="36" customFormat="1" x14ac:dyDescent="0.2">
      <c r="BB293" s="40"/>
      <c r="BC293" s="37"/>
      <c r="BD293" s="37"/>
      <c r="BE293" s="37"/>
      <c r="BF293" s="37"/>
    </row>
    <row r="294" spans="54:58" s="36" customFormat="1" x14ac:dyDescent="0.2">
      <c r="BB294" s="40"/>
      <c r="BC294" s="37"/>
      <c r="BD294" s="37"/>
      <c r="BE294" s="37"/>
      <c r="BF294" s="37"/>
    </row>
    <row r="295" spans="54:58" s="36" customFormat="1" x14ac:dyDescent="0.2">
      <c r="BB295" s="40"/>
      <c r="BC295" s="37"/>
      <c r="BD295" s="37"/>
      <c r="BE295" s="37"/>
      <c r="BF295" s="37"/>
    </row>
    <row r="296" spans="54:58" s="36" customFormat="1" x14ac:dyDescent="0.2">
      <c r="BB296" s="40"/>
      <c r="BC296" s="37"/>
      <c r="BD296" s="37"/>
      <c r="BE296" s="37"/>
      <c r="BF296" s="37"/>
    </row>
    <row r="297" spans="54:58" s="36" customFormat="1" x14ac:dyDescent="0.2">
      <c r="BB297" s="40"/>
      <c r="BC297" s="37"/>
      <c r="BD297" s="37"/>
      <c r="BE297" s="37"/>
      <c r="BF297" s="37"/>
    </row>
    <row r="298" spans="54:58" s="36" customFormat="1" x14ac:dyDescent="0.2">
      <c r="BB298" s="40"/>
      <c r="BC298" s="37"/>
      <c r="BD298" s="37"/>
      <c r="BE298" s="37"/>
      <c r="BF298" s="37"/>
    </row>
    <row r="299" spans="54:58" s="36" customFormat="1" x14ac:dyDescent="0.2">
      <c r="BB299" s="40"/>
      <c r="BC299" s="37"/>
      <c r="BD299" s="37"/>
      <c r="BE299" s="37"/>
      <c r="BF299" s="37"/>
    </row>
    <row r="300" spans="54:58" s="36" customFormat="1" x14ac:dyDescent="0.2">
      <c r="BB300" s="40"/>
      <c r="BC300" s="37"/>
      <c r="BD300" s="37"/>
      <c r="BE300" s="37"/>
      <c r="BF300" s="37"/>
    </row>
    <row r="301" spans="54:58" s="36" customFormat="1" x14ac:dyDescent="0.2">
      <c r="BB301" s="40"/>
      <c r="BC301" s="37"/>
      <c r="BD301" s="37"/>
      <c r="BE301" s="37"/>
      <c r="BF301" s="37"/>
    </row>
    <row r="302" spans="54:58" s="36" customFormat="1" x14ac:dyDescent="0.2">
      <c r="BB302" s="40"/>
      <c r="BC302" s="37"/>
      <c r="BD302" s="37"/>
      <c r="BE302" s="37"/>
      <c r="BF302" s="37"/>
    </row>
    <row r="303" spans="54:58" s="36" customFormat="1" x14ac:dyDescent="0.2">
      <c r="BB303" s="40"/>
      <c r="BC303" s="37"/>
      <c r="BD303" s="37"/>
      <c r="BE303" s="37"/>
      <c r="BF303" s="37"/>
    </row>
    <row r="304" spans="54:58" s="36" customFormat="1" x14ac:dyDescent="0.2">
      <c r="BB304" s="40"/>
      <c r="BC304" s="37"/>
      <c r="BD304" s="37"/>
      <c r="BE304" s="37"/>
      <c r="BF304" s="37"/>
    </row>
    <row r="305" spans="54:58" s="36" customFormat="1" x14ac:dyDescent="0.2">
      <c r="BB305" s="40"/>
      <c r="BC305" s="37"/>
      <c r="BD305" s="37"/>
      <c r="BE305" s="37"/>
      <c r="BF305" s="37"/>
    </row>
    <row r="306" spans="54:58" s="36" customFormat="1" x14ac:dyDescent="0.2">
      <c r="BB306" s="40"/>
      <c r="BC306" s="37"/>
      <c r="BD306" s="37"/>
      <c r="BE306" s="37"/>
      <c r="BF306" s="37"/>
    </row>
    <row r="307" spans="54:58" s="36" customFormat="1" x14ac:dyDescent="0.2">
      <c r="BB307" s="40"/>
      <c r="BC307" s="37"/>
      <c r="BD307" s="37"/>
      <c r="BE307" s="37"/>
      <c r="BF307" s="37"/>
    </row>
    <row r="308" spans="54:58" s="36" customFormat="1" x14ac:dyDescent="0.2">
      <c r="BB308" s="40"/>
      <c r="BC308" s="37"/>
      <c r="BD308" s="37"/>
      <c r="BE308" s="37"/>
      <c r="BF308" s="37"/>
    </row>
    <row r="309" spans="54:58" s="36" customFormat="1" x14ac:dyDescent="0.2">
      <c r="BB309" s="40"/>
      <c r="BC309" s="37"/>
      <c r="BD309" s="37"/>
      <c r="BE309" s="37"/>
      <c r="BF309" s="37"/>
    </row>
    <row r="310" spans="54:58" s="36" customFormat="1" x14ac:dyDescent="0.2">
      <c r="BB310" s="40"/>
      <c r="BC310" s="37"/>
      <c r="BD310" s="37"/>
      <c r="BE310" s="37"/>
      <c r="BF310" s="37"/>
    </row>
    <row r="311" spans="54:58" s="36" customFormat="1" x14ac:dyDescent="0.2">
      <c r="BB311" s="40"/>
      <c r="BC311" s="37"/>
      <c r="BD311" s="37"/>
      <c r="BE311" s="37"/>
      <c r="BF311" s="37"/>
    </row>
    <row r="312" spans="54:58" s="36" customFormat="1" x14ac:dyDescent="0.2">
      <c r="BB312" s="40"/>
      <c r="BC312" s="37"/>
      <c r="BD312" s="37"/>
      <c r="BE312" s="37"/>
      <c r="BF312" s="37"/>
    </row>
    <row r="313" spans="54:58" s="36" customFormat="1" x14ac:dyDescent="0.2">
      <c r="BB313" s="40"/>
      <c r="BC313" s="37"/>
      <c r="BD313" s="37"/>
      <c r="BE313" s="37"/>
      <c r="BF313" s="37"/>
    </row>
    <row r="314" spans="54:58" s="36" customFormat="1" x14ac:dyDescent="0.2">
      <c r="BB314" s="40"/>
      <c r="BC314" s="37"/>
      <c r="BD314" s="37"/>
      <c r="BE314" s="37"/>
      <c r="BF314" s="37"/>
    </row>
    <row r="315" spans="54:58" s="36" customFormat="1" x14ac:dyDescent="0.2">
      <c r="BB315" s="40"/>
      <c r="BC315" s="37"/>
      <c r="BD315" s="37"/>
      <c r="BE315" s="37"/>
      <c r="BF315" s="37"/>
    </row>
    <row r="316" spans="54:58" s="36" customFormat="1" x14ac:dyDescent="0.2">
      <c r="BB316" s="40"/>
      <c r="BC316" s="37"/>
      <c r="BD316" s="37"/>
      <c r="BE316" s="37"/>
      <c r="BF316" s="37"/>
    </row>
    <row r="317" spans="54:58" s="36" customFormat="1" x14ac:dyDescent="0.2">
      <c r="BB317" s="40"/>
      <c r="BC317" s="37"/>
      <c r="BD317" s="37"/>
      <c r="BE317" s="37"/>
      <c r="BF317" s="37"/>
    </row>
    <row r="318" spans="54:58" s="36" customFormat="1" x14ac:dyDescent="0.2">
      <c r="BB318" s="40"/>
      <c r="BC318" s="37"/>
      <c r="BD318" s="37"/>
      <c r="BE318" s="37"/>
      <c r="BF318" s="37"/>
    </row>
    <row r="319" spans="54:58" s="36" customFormat="1" x14ac:dyDescent="0.2">
      <c r="BB319" s="40"/>
      <c r="BC319" s="37"/>
      <c r="BD319" s="37"/>
      <c r="BE319" s="37"/>
      <c r="BF319" s="37"/>
    </row>
    <row r="320" spans="54:58" s="36" customFormat="1" x14ac:dyDescent="0.2">
      <c r="BB320" s="40"/>
      <c r="BC320" s="37"/>
      <c r="BD320" s="37"/>
      <c r="BE320" s="37"/>
      <c r="BF320" s="37"/>
    </row>
    <row r="321" spans="54:58" s="36" customFormat="1" x14ac:dyDescent="0.2">
      <c r="BB321" s="40"/>
      <c r="BC321" s="37"/>
      <c r="BD321" s="37"/>
      <c r="BE321" s="37"/>
      <c r="BF321" s="37"/>
    </row>
    <row r="322" spans="54:58" s="36" customFormat="1" x14ac:dyDescent="0.2">
      <c r="BB322" s="40"/>
      <c r="BC322" s="37"/>
      <c r="BD322" s="37"/>
      <c r="BE322" s="37"/>
      <c r="BF322" s="37"/>
    </row>
  </sheetData>
  <conditionalFormatting sqref="C1:D1048576">
    <cfRule type="duplicateValues" dxfId="0" priority="1" stopIfTrue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1"/>
  <sheetViews>
    <sheetView showGridLines="0" workbookViewId="0">
      <selection activeCell="J25" sqref="J25"/>
    </sheetView>
  </sheetViews>
  <sheetFormatPr defaultColWidth="11.42578125" defaultRowHeight="15" x14ac:dyDescent="0.25"/>
  <cols>
    <col min="1" max="1" width="11.42578125" style="50"/>
    <col min="2" max="2" width="28.7109375" style="55" bestFit="1" customWidth="1"/>
    <col min="3" max="3" width="9.42578125" style="55" bestFit="1" customWidth="1"/>
    <col min="4" max="4" width="13.140625" style="56" bestFit="1" customWidth="1"/>
    <col min="5" max="5" width="14.7109375" style="56" bestFit="1" customWidth="1"/>
    <col min="6" max="6" width="13.140625" style="56" bestFit="1" customWidth="1"/>
    <col min="7" max="7" width="13.85546875" style="56" bestFit="1" customWidth="1"/>
    <col min="10" max="20" width="11.42578125" style="50"/>
  </cols>
  <sheetData>
    <row r="1" spans="2:7" s="50" customFormat="1" x14ac:dyDescent="0.25">
      <c r="B1" s="53"/>
      <c r="C1" s="53"/>
      <c r="D1" s="54"/>
      <c r="E1" s="54"/>
      <c r="F1" s="54"/>
      <c r="G1" s="54"/>
    </row>
    <row r="2" spans="2:7" s="50" customFormat="1" x14ac:dyDescent="0.25">
      <c r="B2" s="53"/>
      <c r="C2" s="53"/>
      <c r="D2" s="54"/>
      <c r="E2" s="54"/>
      <c r="F2" s="54"/>
      <c r="G2" s="54"/>
    </row>
    <row r="3" spans="2:7" x14ac:dyDescent="0.2">
      <c r="B3" s="77" t="s">
        <v>162</v>
      </c>
      <c r="C3" s="64" t="s">
        <v>96</v>
      </c>
      <c r="D3" s="78" t="s">
        <v>95</v>
      </c>
      <c r="E3" s="79" t="s">
        <v>164</v>
      </c>
      <c r="F3" s="78" t="s">
        <v>63</v>
      </c>
      <c r="G3" s="79" t="s">
        <v>163</v>
      </c>
    </row>
    <row r="4" spans="2:7" x14ac:dyDescent="0.2">
      <c r="B4" s="44" t="s">
        <v>67</v>
      </c>
      <c r="C4" s="48">
        <v>4041</v>
      </c>
      <c r="D4" s="45">
        <v>159826.5</v>
      </c>
      <c r="E4" s="45">
        <f t="shared" ref="E4:E34" si="0">D4/C4</f>
        <v>39.551224944320715</v>
      </c>
      <c r="F4" s="45">
        <v>317793</v>
      </c>
      <c r="G4" s="45">
        <f>F4/C4</f>
        <v>78.642167780252407</v>
      </c>
    </row>
    <row r="5" spans="2:7" x14ac:dyDescent="0.2">
      <c r="B5" s="46" t="s">
        <v>103</v>
      </c>
      <c r="C5" s="49">
        <v>3888</v>
      </c>
      <c r="D5" s="47">
        <v>152559</v>
      </c>
      <c r="E5" s="47">
        <f t="shared" si="0"/>
        <v>39.238425925925924</v>
      </c>
      <c r="F5" s="47">
        <v>303258</v>
      </c>
      <c r="G5" s="47">
        <f t="shared" ref="G5:G34" si="1">F5/C5</f>
        <v>77.998456790123456</v>
      </c>
    </row>
    <row r="6" spans="2:7" x14ac:dyDescent="0.2">
      <c r="B6" s="35" t="s">
        <v>59</v>
      </c>
      <c r="C6" s="41">
        <v>2131</v>
      </c>
      <c r="D6" s="39">
        <v>98814.5</v>
      </c>
      <c r="E6" s="39">
        <f t="shared" si="0"/>
        <v>46.3700140778977</v>
      </c>
      <c r="F6" s="39">
        <v>197629</v>
      </c>
      <c r="G6" s="39">
        <f t="shared" si="1"/>
        <v>92.7400281557954</v>
      </c>
    </row>
    <row r="7" spans="2:7" x14ac:dyDescent="0.2">
      <c r="B7" s="35" t="s">
        <v>55</v>
      </c>
      <c r="C7" s="41">
        <v>700</v>
      </c>
      <c r="D7" s="39">
        <v>27424.5</v>
      </c>
      <c r="E7" s="39">
        <f t="shared" si="0"/>
        <v>39.177857142857142</v>
      </c>
      <c r="F7" s="39">
        <v>54849</v>
      </c>
      <c r="G7" s="39">
        <f t="shared" si="1"/>
        <v>78.355714285714285</v>
      </c>
    </row>
    <row r="8" spans="2:7" x14ac:dyDescent="0.2">
      <c r="B8" s="35" t="s">
        <v>86</v>
      </c>
      <c r="C8" s="41">
        <v>685</v>
      </c>
      <c r="D8" s="39">
        <v>14312.5</v>
      </c>
      <c r="E8" s="39">
        <f t="shared" si="0"/>
        <v>20.894160583941606</v>
      </c>
      <c r="F8" s="39">
        <v>28625</v>
      </c>
      <c r="G8" s="39">
        <f t="shared" si="1"/>
        <v>41.788321167883211</v>
      </c>
    </row>
    <row r="9" spans="2:7" x14ac:dyDescent="0.2">
      <c r="B9" s="35" t="s">
        <v>54</v>
      </c>
      <c r="C9" s="41">
        <v>302</v>
      </c>
      <c r="D9" s="39">
        <v>8250.5</v>
      </c>
      <c r="E9" s="39">
        <f t="shared" si="0"/>
        <v>27.319536423841061</v>
      </c>
      <c r="F9" s="39">
        <v>16501</v>
      </c>
      <c r="G9" s="39">
        <f t="shared" si="1"/>
        <v>54.639072847682122</v>
      </c>
    </row>
    <row r="10" spans="2:7" x14ac:dyDescent="0.2">
      <c r="B10" s="35" t="s">
        <v>56</v>
      </c>
      <c r="C10" s="41">
        <v>61</v>
      </c>
      <c r="D10" s="39">
        <v>3329.5000000000005</v>
      </c>
      <c r="E10" s="39">
        <f t="shared" si="0"/>
        <v>54.581967213114758</v>
      </c>
      <c r="F10" s="39">
        <v>4799</v>
      </c>
      <c r="G10" s="39">
        <f t="shared" si="1"/>
        <v>78.672131147540981</v>
      </c>
    </row>
    <row r="11" spans="2:7" x14ac:dyDescent="0.2">
      <c r="B11" s="35" t="s">
        <v>60</v>
      </c>
      <c r="C11" s="41">
        <v>9</v>
      </c>
      <c r="D11" s="39">
        <v>427.50000000000006</v>
      </c>
      <c r="E11" s="39">
        <f t="shared" si="0"/>
        <v>47.500000000000007</v>
      </c>
      <c r="F11" s="39">
        <v>855</v>
      </c>
      <c r="G11" s="39">
        <f t="shared" si="1"/>
        <v>95</v>
      </c>
    </row>
    <row r="12" spans="2:7" x14ac:dyDescent="0.2">
      <c r="B12" s="46" t="s">
        <v>104</v>
      </c>
      <c r="C12" s="49">
        <v>153</v>
      </c>
      <c r="D12" s="47">
        <v>7267.5000000000009</v>
      </c>
      <c r="E12" s="47">
        <f t="shared" si="0"/>
        <v>47.500000000000007</v>
      </c>
      <c r="F12" s="47">
        <v>14535</v>
      </c>
      <c r="G12" s="47">
        <f t="shared" si="1"/>
        <v>95</v>
      </c>
    </row>
    <row r="13" spans="2:7" x14ac:dyDescent="0.2">
      <c r="B13" s="35" t="s">
        <v>30</v>
      </c>
      <c r="C13" s="41">
        <v>153</v>
      </c>
      <c r="D13" s="39">
        <v>7267.5000000000009</v>
      </c>
      <c r="E13" s="39">
        <f t="shared" si="0"/>
        <v>47.500000000000007</v>
      </c>
      <c r="F13" s="39">
        <v>14535</v>
      </c>
      <c r="G13" s="39">
        <f t="shared" si="1"/>
        <v>95</v>
      </c>
    </row>
    <row r="14" spans="2:7" x14ac:dyDescent="0.2">
      <c r="B14" s="44" t="s">
        <v>66</v>
      </c>
      <c r="C14" s="48">
        <v>1369</v>
      </c>
      <c r="D14" s="45">
        <v>51080</v>
      </c>
      <c r="E14" s="45">
        <f t="shared" si="0"/>
        <v>37.311906501095692</v>
      </c>
      <c r="F14" s="45">
        <v>102160</v>
      </c>
      <c r="G14" s="45">
        <f t="shared" si="1"/>
        <v>74.623813002191383</v>
      </c>
    </row>
    <row r="15" spans="2:7" x14ac:dyDescent="0.2">
      <c r="B15" s="46" t="s">
        <v>104</v>
      </c>
      <c r="C15" s="49">
        <v>1089</v>
      </c>
      <c r="D15" s="47">
        <v>46335</v>
      </c>
      <c r="E15" s="47">
        <f t="shared" si="0"/>
        <v>42.548209366391184</v>
      </c>
      <c r="F15" s="47">
        <v>92670</v>
      </c>
      <c r="G15" s="47">
        <f t="shared" si="1"/>
        <v>85.096418732782368</v>
      </c>
    </row>
    <row r="16" spans="2:7" x14ac:dyDescent="0.2">
      <c r="B16" s="35" t="s">
        <v>30</v>
      </c>
      <c r="C16" s="41">
        <v>1089</v>
      </c>
      <c r="D16" s="39">
        <v>46335</v>
      </c>
      <c r="E16" s="39">
        <f t="shared" si="0"/>
        <v>42.548209366391184</v>
      </c>
      <c r="F16" s="39">
        <v>92670</v>
      </c>
      <c r="G16" s="39">
        <f t="shared" si="1"/>
        <v>85.096418732782368</v>
      </c>
    </row>
    <row r="17" spans="2:7" x14ac:dyDescent="0.2">
      <c r="B17" s="46" t="s">
        <v>103</v>
      </c>
      <c r="C17" s="49">
        <v>280</v>
      </c>
      <c r="D17" s="47">
        <v>4745</v>
      </c>
      <c r="E17" s="47">
        <f t="shared" si="0"/>
        <v>16.946428571428573</v>
      </c>
      <c r="F17" s="47">
        <v>9490</v>
      </c>
      <c r="G17" s="47">
        <f t="shared" si="1"/>
        <v>33.892857142857146</v>
      </c>
    </row>
    <row r="18" spans="2:7" x14ac:dyDescent="0.2">
      <c r="B18" s="35" t="s">
        <v>57</v>
      </c>
      <c r="C18" s="41">
        <v>220</v>
      </c>
      <c r="D18" s="39">
        <v>3520</v>
      </c>
      <c r="E18" s="39">
        <f t="shared" si="0"/>
        <v>16</v>
      </c>
      <c r="F18" s="39">
        <v>7040</v>
      </c>
      <c r="G18" s="39">
        <f t="shared" si="1"/>
        <v>32</v>
      </c>
    </row>
    <row r="19" spans="2:7" x14ac:dyDescent="0.2">
      <c r="B19" s="35" t="s">
        <v>54</v>
      </c>
      <c r="C19" s="41">
        <v>35</v>
      </c>
      <c r="D19" s="39">
        <v>787.5</v>
      </c>
      <c r="E19" s="39">
        <f t="shared" si="0"/>
        <v>22.5</v>
      </c>
      <c r="F19" s="39">
        <v>1575</v>
      </c>
      <c r="G19" s="39">
        <f t="shared" si="1"/>
        <v>45</v>
      </c>
    </row>
    <row r="20" spans="2:7" x14ac:dyDescent="0.2">
      <c r="B20" s="35" t="s">
        <v>86</v>
      </c>
      <c r="C20" s="41">
        <v>25</v>
      </c>
      <c r="D20" s="39">
        <v>437.5</v>
      </c>
      <c r="E20" s="39">
        <f t="shared" si="0"/>
        <v>17.5</v>
      </c>
      <c r="F20" s="39">
        <v>875</v>
      </c>
      <c r="G20" s="39">
        <f t="shared" si="1"/>
        <v>35</v>
      </c>
    </row>
    <row r="21" spans="2:7" x14ac:dyDescent="0.2">
      <c r="B21" s="44" t="s">
        <v>64</v>
      </c>
      <c r="C21" s="48">
        <v>888</v>
      </c>
      <c r="D21" s="45">
        <v>26593.5</v>
      </c>
      <c r="E21" s="45">
        <f t="shared" si="0"/>
        <v>29.947635135135137</v>
      </c>
      <c r="F21" s="45">
        <v>53187</v>
      </c>
      <c r="G21" s="45">
        <f t="shared" si="1"/>
        <v>59.895270270270274</v>
      </c>
    </row>
    <row r="22" spans="2:7" x14ac:dyDescent="0.2">
      <c r="B22" s="46" t="s">
        <v>103</v>
      </c>
      <c r="C22" s="49">
        <v>524</v>
      </c>
      <c r="D22" s="47">
        <v>17641</v>
      </c>
      <c r="E22" s="47">
        <f t="shared" si="0"/>
        <v>33.666030534351144</v>
      </c>
      <c r="F22" s="47">
        <v>35282</v>
      </c>
      <c r="G22" s="47">
        <f t="shared" si="1"/>
        <v>67.332061068702288</v>
      </c>
    </row>
    <row r="23" spans="2:7" x14ac:dyDescent="0.2">
      <c r="B23" s="35" t="s">
        <v>56</v>
      </c>
      <c r="C23" s="41">
        <v>255</v>
      </c>
      <c r="D23" s="39">
        <v>12622.500000000002</v>
      </c>
      <c r="E23" s="39">
        <f t="shared" si="0"/>
        <v>49.500000000000007</v>
      </c>
      <c r="F23" s="39">
        <v>25245</v>
      </c>
      <c r="G23" s="39">
        <f t="shared" si="1"/>
        <v>99</v>
      </c>
    </row>
    <row r="24" spans="2:7" x14ac:dyDescent="0.2">
      <c r="B24" s="35" t="s">
        <v>54</v>
      </c>
      <c r="C24" s="41">
        <v>174</v>
      </c>
      <c r="D24" s="39">
        <v>3219</v>
      </c>
      <c r="E24" s="39">
        <f t="shared" si="0"/>
        <v>18.5</v>
      </c>
      <c r="F24" s="39">
        <v>6438</v>
      </c>
      <c r="G24" s="39">
        <f t="shared" si="1"/>
        <v>37</v>
      </c>
    </row>
    <row r="25" spans="2:7" x14ac:dyDescent="0.2">
      <c r="B25" s="35" t="s">
        <v>58</v>
      </c>
      <c r="C25" s="41">
        <v>82</v>
      </c>
      <c r="D25" s="39">
        <v>1312</v>
      </c>
      <c r="E25" s="39">
        <f t="shared" si="0"/>
        <v>16</v>
      </c>
      <c r="F25" s="39">
        <v>2624</v>
      </c>
      <c r="G25" s="39">
        <f t="shared" si="1"/>
        <v>32</v>
      </c>
    </row>
    <row r="26" spans="2:7" x14ac:dyDescent="0.2">
      <c r="B26" s="35" t="s">
        <v>60</v>
      </c>
      <c r="C26" s="41">
        <v>13</v>
      </c>
      <c r="D26" s="39">
        <v>487.5</v>
      </c>
      <c r="E26" s="39">
        <f t="shared" si="0"/>
        <v>37.5</v>
      </c>
      <c r="F26" s="39">
        <v>975</v>
      </c>
      <c r="G26" s="39">
        <f t="shared" si="1"/>
        <v>75</v>
      </c>
    </row>
    <row r="27" spans="2:7" x14ac:dyDescent="0.2">
      <c r="B27" s="46" t="s">
        <v>104</v>
      </c>
      <c r="C27" s="49">
        <v>364</v>
      </c>
      <c r="D27" s="47">
        <v>8952.5</v>
      </c>
      <c r="E27" s="47">
        <f t="shared" si="0"/>
        <v>24.594780219780219</v>
      </c>
      <c r="F27" s="47">
        <v>17905</v>
      </c>
      <c r="G27" s="47">
        <f t="shared" si="1"/>
        <v>49.189560439560438</v>
      </c>
    </row>
    <row r="28" spans="2:7" x14ac:dyDescent="0.2">
      <c r="B28" s="41" t="s">
        <v>30</v>
      </c>
      <c r="C28" s="41">
        <v>364</v>
      </c>
      <c r="D28" s="39">
        <v>8952.5</v>
      </c>
      <c r="E28" s="39">
        <f t="shared" si="0"/>
        <v>24.594780219780219</v>
      </c>
      <c r="F28" s="39">
        <v>17905</v>
      </c>
      <c r="G28" s="39">
        <f t="shared" si="1"/>
        <v>49.189560439560438</v>
      </c>
    </row>
    <row r="29" spans="2:7" x14ac:dyDescent="0.2">
      <c r="B29" s="44" t="s">
        <v>29</v>
      </c>
      <c r="C29" s="44">
        <v>749</v>
      </c>
      <c r="D29" s="45">
        <v>31905</v>
      </c>
      <c r="E29" s="45">
        <f t="shared" si="0"/>
        <v>42.596795727636852</v>
      </c>
      <c r="F29" s="45">
        <v>63810</v>
      </c>
      <c r="G29" s="45">
        <f t="shared" si="1"/>
        <v>85.193591455273705</v>
      </c>
    </row>
    <row r="30" spans="2:7" x14ac:dyDescent="0.2">
      <c r="B30" s="47" t="s">
        <v>104</v>
      </c>
      <c r="C30" s="47">
        <v>720</v>
      </c>
      <c r="D30" s="47">
        <v>30600</v>
      </c>
      <c r="E30" s="47">
        <f t="shared" si="0"/>
        <v>42.5</v>
      </c>
      <c r="F30" s="47">
        <v>61200</v>
      </c>
      <c r="G30" s="47">
        <f t="shared" si="1"/>
        <v>85</v>
      </c>
    </row>
    <row r="31" spans="2:7" x14ac:dyDescent="0.25">
      <c r="B31" s="55" t="s">
        <v>30</v>
      </c>
      <c r="C31" s="55">
        <v>720</v>
      </c>
      <c r="D31" s="56">
        <v>30600</v>
      </c>
      <c r="E31" s="56">
        <f t="shared" si="0"/>
        <v>42.5</v>
      </c>
      <c r="F31" s="56">
        <v>61200</v>
      </c>
      <c r="G31" s="56">
        <f t="shared" si="1"/>
        <v>85</v>
      </c>
    </row>
    <row r="32" spans="2:7" x14ac:dyDescent="0.2">
      <c r="B32" s="47" t="s">
        <v>103</v>
      </c>
      <c r="C32" s="47">
        <v>29</v>
      </c>
      <c r="D32" s="47">
        <v>1305</v>
      </c>
      <c r="E32" s="47">
        <f t="shared" si="0"/>
        <v>45</v>
      </c>
      <c r="F32" s="47">
        <v>2610</v>
      </c>
      <c r="G32" s="47">
        <f t="shared" si="1"/>
        <v>90</v>
      </c>
    </row>
    <row r="33" spans="1:20" x14ac:dyDescent="0.25">
      <c r="B33" s="55" t="s">
        <v>55</v>
      </c>
      <c r="C33" s="55">
        <v>29</v>
      </c>
      <c r="D33" s="56">
        <v>1305</v>
      </c>
      <c r="E33" s="56">
        <f t="shared" si="0"/>
        <v>45</v>
      </c>
      <c r="F33" s="56">
        <v>2610</v>
      </c>
      <c r="G33" s="56">
        <f t="shared" si="1"/>
        <v>90</v>
      </c>
    </row>
    <row r="34" spans="1:20" s="52" customFormat="1" x14ac:dyDescent="0.25">
      <c r="A34" s="51"/>
      <c r="B34" s="80" t="s">
        <v>165</v>
      </c>
      <c r="C34" s="80">
        <v>7047</v>
      </c>
      <c r="D34" s="81">
        <v>269405</v>
      </c>
      <c r="E34" s="81">
        <f t="shared" si="0"/>
        <v>38.229743153114804</v>
      </c>
      <c r="F34" s="81">
        <v>536950</v>
      </c>
      <c r="G34" s="81">
        <f t="shared" si="1"/>
        <v>76.195544203207035</v>
      </c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1:20" s="50" customFormat="1" x14ac:dyDescent="0.25">
      <c r="B35" s="53"/>
      <c r="C35" s="53"/>
      <c r="D35" s="54"/>
      <c r="E35" s="54"/>
      <c r="F35" s="54"/>
      <c r="G35" s="54"/>
    </row>
    <row r="36" spans="1:20" s="50" customFormat="1" x14ac:dyDescent="0.25">
      <c r="B36" s="53"/>
      <c r="C36" s="53"/>
      <c r="D36" s="54"/>
      <c r="E36" s="54"/>
      <c r="F36" s="54"/>
      <c r="G36" s="54"/>
    </row>
    <row r="37" spans="1:20" s="50" customFormat="1" x14ac:dyDescent="0.25">
      <c r="B37" s="53"/>
      <c r="C37" s="53"/>
      <c r="D37" s="54"/>
      <c r="E37" s="54"/>
      <c r="F37" s="54"/>
      <c r="G37" s="54"/>
    </row>
    <row r="38" spans="1:20" s="50" customFormat="1" x14ac:dyDescent="0.25">
      <c r="B38" s="53"/>
      <c r="C38" s="53"/>
      <c r="D38" s="54"/>
      <c r="E38" s="54"/>
      <c r="F38" s="54"/>
      <c r="G38" s="54"/>
    </row>
    <row r="39" spans="1:20" s="50" customFormat="1" x14ac:dyDescent="0.25">
      <c r="B39" s="53"/>
      <c r="C39" s="53"/>
      <c r="D39" s="54"/>
      <c r="E39" s="54"/>
      <c r="F39" s="54"/>
      <c r="G39" s="54"/>
    </row>
    <row r="40" spans="1:20" s="50" customFormat="1" x14ac:dyDescent="0.25">
      <c r="B40" s="53"/>
      <c r="C40" s="53"/>
      <c r="D40" s="54"/>
      <c r="E40" s="54"/>
      <c r="F40" s="54"/>
      <c r="G40" s="54"/>
    </row>
    <row r="41" spans="1:20" s="50" customFormat="1" x14ac:dyDescent="0.25">
      <c r="B41" s="53"/>
      <c r="C41" s="53"/>
      <c r="D41" s="54"/>
      <c r="E41" s="54"/>
      <c r="F41" s="54"/>
      <c r="G41" s="54"/>
    </row>
    <row r="42" spans="1:20" s="50" customFormat="1" x14ac:dyDescent="0.25">
      <c r="B42" s="53"/>
      <c r="C42" s="53"/>
      <c r="D42" s="54"/>
      <c r="E42" s="54"/>
      <c r="F42" s="54"/>
      <c r="G42" s="54"/>
    </row>
    <row r="43" spans="1:20" s="50" customFormat="1" x14ac:dyDescent="0.25">
      <c r="B43" s="53"/>
      <c r="C43" s="53"/>
      <c r="D43" s="54"/>
      <c r="E43" s="54"/>
      <c r="F43" s="54"/>
      <c r="G43" s="54"/>
    </row>
    <row r="44" spans="1:20" s="50" customFormat="1" x14ac:dyDescent="0.25">
      <c r="B44" s="53"/>
      <c r="C44" s="53"/>
      <c r="D44" s="54"/>
      <c r="E44" s="54"/>
      <c r="F44" s="54"/>
      <c r="G44" s="54"/>
    </row>
    <row r="45" spans="1:20" s="50" customFormat="1" x14ac:dyDescent="0.25">
      <c r="B45" s="53"/>
      <c r="C45" s="53"/>
      <c r="D45" s="54"/>
      <c r="E45" s="54"/>
      <c r="F45" s="54"/>
      <c r="G45" s="54"/>
    </row>
    <row r="46" spans="1:20" s="50" customFormat="1" x14ac:dyDescent="0.25">
      <c r="B46" s="53"/>
      <c r="C46" s="53"/>
      <c r="D46" s="54"/>
      <c r="E46" s="54"/>
      <c r="F46" s="54"/>
      <c r="G46" s="54"/>
    </row>
    <row r="47" spans="1:20" s="50" customFormat="1" x14ac:dyDescent="0.25">
      <c r="B47" s="53"/>
      <c r="C47" s="53"/>
      <c r="D47" s="54"/>
      <c r="E47" s="54"/>
      <c r="F47" s="54"/>
      <c r="G47" s="54"/>
    </row>
    <row r="48" spans="1:20" s="50" customFormat="1" x14ac:dyDescent="0.25">
      <c r="B48" s="53"/>
      <c r="C48" s="53"/>
      <c r="D48" s="54"/>
      <c r="E48" s="54"/>
      <c r="F48" s="54"/>
      <c r="G48" s="54"/>
    </row>
    <row r="49" spans="2:7" s="50" customFormat="1" x14ac:dyDescent="0.25">
      <c r="B49" s="53"/>
      <c r="C49" s="53"/>
      <c r="D49" s="54"/>
      <c r="E49" s="54"/>
      <c r="F49" s="54"/>
      <c r="G49" s="54"/>
    </row>
    <row r="50" spans="2:7" s="50" customFormat="1" x14ac:dyDescent="0.25">
      <c r="B50" s="53"/>
      <c r="C50" s="53"/>
      <c r="D50" s="54"/>
      <c r="E50" s="54"/>
      <c r="F50" s="54"/>
      <c r="G50" s="54"/>
    </row>
    <row r="51" spans="2:7" s="50" customFormat="1" x14ac:dyDescent="0.25">
      <c r="B51" s="53"/>
      <c r="C51" s="53"/>
      <c r="D51" s="54"/>
      <c r="E51" s="54"/>
      <c r="F51" s="54"/>
      <c r="G51" s="54"/>
    </row>
    <row r="52" spans="2:7" s="50" customFormat="1" x14ac:dyDescent="0.25">
      <c r="B52" s="53"/>
      <c r="C52" s="53"/>
      <c r="D52" s="54"/>
      <c r="E52" s="54"/>
      <c r="F52" s="54"/>
      <c r="G52" s="54"/>
    </row>
    <row r="53" spans="2:7" s="50" customFormat="1" x14ac:dyDescent="0.25">
      <c r="B53" s="53"/>
      <c r="C53" s="53"/>
      <c r="D53" s="54"/>
      <c r="E53" s="54"/>
      <c r="F53" s="54"/>
      <c r="G53" s="54"/>
    </row>
    <row r="54" spans="2:7" s="50" customFormat="1" x14ac:dyDescent="0.25">
      <c r="B54" s="53"/>
      <c r="C54" s="53"/>
      <c r="D54" s="54"/>
      <c r="E54" s="54"/>
      <c r="F54" s="54"/>
      <c r="G54" s="54"/>
    </row>
    <row r="55" spans="2:7" s="50" customFormat="1" x14ac:dyDescent="0.25">
      <c r="B55" s="53"/>
      <c r="C55" s="53"/>
      <c r="D55" s="54"/>
      <c r="E55" s="54"/>
      <c r="F55" s="54"/>
      <c r="G55" s="54"/>
    </row>
    <row r="56" spans="2:7" s="50" customFormat="1" x14ac:dyDescent="0.25">
      <c r="B56" s="53"/>
      <c r="C56" s="53"/>
      <c r="D56" s="54"/>
      <c r="E56" s="54"/>
      <c r="F56" s="54"/>
      <c r="G56" s="54"/>
    </row>
    <row r="57" spans="2:7" s="50" customFormat="1" x14ac:dyDescent="0.25">
      <c r="B57" s="53"/>
      <c r="C57" s="53"/>
      <c r="D57" s="54"/>
      <c r="E57" s="54"/>
      <c r="F57" s="54"/>
      <c r="G57" s="54"/>
    </row>
    <row r="58" spans="2:7" s="50" customFormat="1" x14ac:dyDescent="0.25">
      <c r="B58" s="53"/>
      <c r="C58" s="53"/>
      <c r="D58" s="54"/>
      <c r="E58" s="54"/>
      <c r="F58" s="54"/>
      <c r="G58" s="54"/>
    </row>
    <row r="59" spans="2:7" s="50" customFormat="1" x14ac:dyDescent="0.25">
      <c r="B59" s="53"/>
      <c r="C59" s="53"/>
      <c r="D59" s="54"/>
      <c r="E59" s="54"/>
      <c r="F59" s="54"/>
      <c r="G59" s="54"/>
    </row>
    <row r="60" spans="2:7" s="50" customFormat="1" x14ac:dyDescent="0.25">
      <c r="B60" s="53"/>
      <c r="C60" s="53"/>
      <c r="D60" s="54"/>
      <c r="E60" s="54"/>
      <c r="F60" s="54"/>
      <c r="G60" s="54"/>
    </row>
    <row r="61" spans="2:7" s="50" customFormat="1" x14ac:dyDescent="0.25">
      <c r="B61" s="53"/>
      <c r="C61" s="53"/>
      <c r="D61" s="54"/>
      <c r="E61" s="54"/>
      <c r="F61" s="54"/>
      <c r="G61" s="54"/>
    </row>
    <row r="62" spans="2:7" s="50" customFormat="1" x14ac:dyDescent="0.25">
      <c r="B62" s="53"/>
      <c r="C62" s="53"/>
      <c r="D62" s="54"/>
      <c r="E62" s="54"/>
      <c r="F62" s="54"/>
      <c r="G62" s="54"/>
    </row>
    <row r="63" spans="2:7" s="50" customFormat="1" x14ac:dyDescent="0.25">
      <c r="B63" s="53"/>
      <c r="C63" s="53"/>
      <c r="D63" s="54"/>
      <c r="E63" s="54"/>
      <c r="F63" s="54"/>
      <c r="G63" s="54"/>
    </row>
    <row r="64" spans="2:7" s="50" customFormat="1" x14ac:dyDescent="0.25">
      <c r="B64" s="53"/>
      <c r="C64" s="53"/>
      <c r="D64" s="54"/>
      <c r="E64" s="54"/>
      <c r="F64" s="54"/>
      <c r="G64" s="54"/>
    </row>
    <row r="65" spans="2:7" s="50" customFormat="1" x14ac:dyDescent="0.25">
      <c r="B65" s="53"/>
      <c r="C65" s="53"/>
      <c r="D65" s="54"/>
      <c r="E65" s="54"/>
      <c r="F65" s="54"/>
      <c r="G65" s="54"/>
    </row>
    <row r="66" spans="2:7" s="50" customFormat="1" x14ac:dyDescent="0.25">
      <c r="B66" s="53"/>
      <c r="C66" s="53"/>
      <c r="D66" s="54"/>
      <c r="E66" s="54"/>
      <c r="F66" s="54"/>
      <c r="G66" s="54"/>
    </row>
    <row r="67" spans="2:7" s="50" customFormat="1" x14ac:dyDescent="0.25">
      <c r="B67" s="53"/>
      <c r="C67" s="53"/>
      <c r="D67" s="54"/>
      <c r="E67" s="54"/>
      <c r="F67" s="54"/>
      <c r="G67" s="54"/>
    </row>
    <row r="68" spans="2:7" s="50" customFormat="1" x14ac:dyDescent="0.25">
      <c r="B68" s="53"/>
      <c r="C68" s="53"/>
      <c r="D68" s="54"/>
      <c r="E68" s="54"/>
      <c r="F68" s="54"/>
      <c r="G68" s="54"/>
    </row>
    <row r="69" spans="2:7" s="50" customFormat="1" x14ac:dyDescent="0.25">
      <c r="B69" s="53"/>
      <c r="C69" s="53"/>
      <c r="D69" s="54"/>
      <c r="E69" s="54"/>
      <c r="F69" s="54"/>
      <c r="G69" s="54"/>
    </row>
    <row r="70" spans="2:7" s="50" customFormat="1" x14ac:dyDescent="0.25">
      <c r="B70" s="53"/>
      <c r="C70" s="53"/>
      <c r="D70" s="54"/>
      <c r="E70" s="54"/>
      <c r="F70" s="54"/>
      <c r="G70" s="54"/>
    </row>
    <row r="71" spans="2:7" s="50" customFormat="1" x14ac:dyDescent="0.25">
      <c r="B71" s="53"/>
      <c r="C71" s="53"/>
      <c r="D71" s="54"/>
      <c r="E71" s="54"/>
      <c r="F71" s="54"/>
      <c r="G71" s="54"/>
    </row>
    <row r="72" spans="2:7" s="50" customFormat="1" x14ac:dyDescent="0.25">
      <c r="B72" s="53"/>
      <c r="C72" s="53"/>
      <c r="D72" s="54"/>
      <c r="E72" s="54"/>
      <c r="F72" s="54"/>
      <c r="G72" s="54"/>
    </row>
    <row r="73" spans="2:7" s="50" customFormat="1" x14ac:dyDescent="0.25">
      <c r="B73" s="53"/>
      <c r="C73" s="53"/>
      <c r="D73" s="54"/>
      <c r="E73" s="54"/>
      <c r="F73" s="54"/>
      <c r="G73" s="54"/>
    </row>
    <row r="74" spans="2:7" s="50" customFormat="1" x14ac:dyDescent="0.25">
      <c r="B74" s="53"/>
      <c r="C74" s="53"/>
      <c r="D74" s="54"/>
      <c r="E74" s="54"/>
      <c r="F74" s="54"/>
      <c r="G74" s="54"/>
    </row>
    <row r="75" spans="2:7" s="50" customFormat="1" x14ac:dyDescent="0.25">
      <c r="B75" s="53"/>
      <c r="C75" s="53"/>
      <c r="D75" s="54"/>
      <c r="E75" s="54"/>
      <c r="F75" s="54"/>
      <c r="G75" s="54"/>
    </row>
    <row r="76" spans="2:7" s="50" customFormat="1" x14ac:dyDescent="0.25">
      <c r="B76" s="53"/>
      <c r="C76" s="53"/>
      <c r="D76" s="54"/>
      <c r="E76" s="54"/>
      <c r="F76" s="54"/>
      <c r="G76" s="54"/>
    </row>
    <row r="77" spans="2:7" s="50" customFormat="1" x14ac:dyDescent="0.25">
      <c r="B77" s="53"/>
      <c r="C77" s="53"/>
      <c r="D77" s="54"/>
      <c r="E77" s="54"/>
      <c r="F77" s="54"/>
      <c r="G77" s="54"/>
    </row>
    <row r="78" spans="2:7" s="50" customFormat="1" x14ac:dyDescent="0.25">
      <c r="B78" s="53"/>
      <c r="C78" s="53"/>
      <c r="D78" s="54"/>
      <c r="E78" s="54"/>
      <c r="F78" s="54"/>
      <c r="G78" s="54"/>
    </row>
    <row r="79" spans="2:7" s="50" customFormat="1" x14ac:dyDescent="0.25">
      <c r="B79" s="53"/>
      <c r="C79" s="53"/>
      <c r="D79" s="54"/>
      <c r="E79" s="54"/>
      <c r="F79" s="54"/>
      <c r="G79" s="54"/>
    </row>
    <row r="80" spans="2:7" s="50" customFormat="1" x14ac:dyDescent="0.25">
      <c r="B80" s="53"/>
      <c r="C80" s="53"/>
      <c r="D80" s="54"/>
      <c r="E80" s="54"/>
      <c r="F80" s="54"/>
      <c r="G80" s="54"/>
    </row>
    <row r="81" spans="2:7" s="50" customFormat="1" x14ac:dyDescent="0.25">
      <c r="B81" s="53"/>
      <c r="C81" s="53"/>
      <c r="D81" s="54"/>
      <c r="E81" s="54"/>
      <c r="F81" s="54"/>
      <c r="G81" s="54"/>
    </row>
    <row r="82" spans="2:7" s="50" customFormat="1" x14ac:dyDescent="0.25">
      <c r="B82" s="53"/>
      <c r="C82" s="53"/>
      <c r="D82" s="54"/>
      <c r="E82" s="54"/>
      <c r="F82" s="54"/>
      <c r="G82" s="54"/>
    </row>
    <row r="83" spans="2:7" s="50" customFormat="1" x14ac:dyDescent="0.25">
      <c r="B83" s="53"/>
      <c r="C83" s="53"/>
      <c r="D83" s="54"/>
      <c r="E83" s="54"/>
      <c r="F83" s="54"/>
      <c r="G83" s="54"/>
    </row>
    <row r="84" spans="2:7" s="50" customFormat="1" x14ac:dyDescent="0.25">
      <c r="B84" s="53"/>
      <c r="C84" s="53"/>
      <c r="D84" s="54"/>
      <c r="E84" s="54"/>
      <c r="F84" s="54"/>
      <c r="G84" s="54"/>
    </row>
    <row r="85" spans="2:7" s="50" customFormat="1" x14ac:dyDescent="0.25">
      <c r="B85" s="53"/>
      <c r="C85" s="53"/>
      <c r="D85" s="54"/>
      <c r="E85" s="54"/>
      <c r="F85" s="54"/>
      <c r="G85" s="54"/>
    </row>
    <row r="86" spans="2:7" s="50" customFormat="1" x14ac:dyDescent="0.25">
      <c r="B86" s="53"/>
      <c r="C86" s="53"/>
      <c r="D86" s="54"/>
      <c r="E86" s="54"/>
      <c r="F86" s="54"/>
      <c r="G86" s="54"/>
    </row>
    <row r="87" spans="2:7" s="50" customFormat="1" x14ac:dyDescent="0.25">
      <c r="B87" s="53"/>
      <c r="C87" s="53"/>
      <c r="D87" s="54"/>
      <c r="E87" s="54"/>
      <c r="F87" s="54"/>
      <c r="G87" s="54"/>
    </row>
    <row r="88" spans="2:7" s="50" customFormat="1" x14ac:dyDescent="0.25">
      <c r="B88" s="53"/>
      <c r="C88" s="53"/>
      <c r="D88" s="54"/>
      <c r="E88" s="54"/>
      <c r="F88" s="54"/>
      <c r="G88" s="54"/>
    </row>
    <row r="89" spans="2:7" s="50" customFormat="1" x14ac:dyDescent="0.25">
      <c r="B89" s="53"/>
      <c r="C89" s="53"/>
      <c r="D89" s="54"/>
      <c r="E89" s="54"/>
      <c r="F89" s="54"/>
      <c r="G89" s="54"/>
    </row>
    <row r="90" spans="2:7" s="50" customFormat="1" x14ac:dyDescent="0.25">
      <c r="B90" s="53"/>
      <c r="C90" s="53"/>
      <c r="D90" s="54"/>
      <c r="E90" s="54"/>
      <c r="F90" s="54"/>
      <c r="G90" s="54"/>
    </row>
    <row r="91" spans="2:7" s="50" customFormat="1" x14ac:dyDescent="0.25">
      <c r="B91" s="53"/>
      <c r="C91" s="53"/>
      <c r="D91" s="54"/>
      <c r="E91" s="54"/>
      <c r="F91" s="54"/>
      <c r="G91" s="54"/>
    </row>
    <row r="92" spans="2:7" s="50" customFormat="1" x14ac:dyDescent="0.25">
      <c r="B92" s="53"/>
      <c r="C92" s="53"/>
      <c r="D92" s="54"/>
      <c r="E92" s="54"/>
      <c r="F92" s="54"/>
      <c r="G92" s="54"/>
    </row>
    <row r="93" spans="2:7" s="50" customFormat="1" x14ac:dyDescent="0.25">
      <c r="B93" s="53"/>
      <c r="C93" s="53"/>
      <c r="D93" s="54"/>
      <c r="E93" s="54"/>
      <c r="F93" s="54"/>
      <c r="G93" s="54"/>
    </row>
    <row r="94" spans="2:7" s="50" customFormat="1" x14ac:dyDescent="0.25">
      <c r="B94" s="53"/>
      <c r="C94" s="53"/>
      <c r="D94" s="54"/>
      <c r="E94" s="54"/>
      <c r="F94" s="54"/>
      <c r="G94" s="54"/>
    </row>
    <row r="95" spans="2:7" s="50" customFormat="1" x14ac:dyDescent="0.25">
      <c r="B95" s="53"/>
      <c r="C95" s="53"/>
      <c r="D95" s="54"/>
      <c r="E95" s="54"/>
      <c r="F95" s="54"/>
      <c r="G95" s="54"/>
    </row>
    <row r="96" spans="2:7" s="50" customFormat="1" x14ac:dyDescent="0.25">
      <c r="B96" s="53"/>
      <c r="C96" s="53"/>
      <c r="D96" s="54"/>
      <c r="E96" s="54"/>
      <c r="F96" s="54"/>
      <c r="G96" s="54"/>
    </row>
    <row r="97" spans="2:7" s="50" customFormat="1" x14ac:dyDescent="0.25">
      <c r="B97" s="53"/>
      <c r="C97" s="53"/>
      <c r="D97" s="54"/>
      <c r="E97" s="54"/>
      <c r="F97" s="54"/>
      <c r="G97" s="54"/>
    </row>
    <row r="98" spans="2:7" s="50" customFormat="1" x14ac:dyDescent="0.25">
      <c r="B98" s="53"/>
      <c r="C98" s="53"/>
      <c r="D98" s="54"/>
      <c r="E98" s="54"/>
      <c r="F98" s="54"/>
      <c r="G98" s="54"/>
    </row>
    <row r="99" spans="2:7" s="50" customFormat="1" x14ac:dyDescent="0.25">
      <c r="B99" s="53"/>
      <c r="C99" s="53"/>
      <c r="D99" s="54"/>
      <c r="E99" s="54"/>
      <c r="F99" s="54"/>
      <c r="G99" s="54"/>
    </row>
    <row r="100" spans="2:7" s="50" customFormat="1" x14ac:dyDescent="0.25">
      <c r="B100" s="53"/>
      <c r="C100" s="53"/>
      <c r="D100" s="54"/>
      <c r="E100" s="54"/>
      <c r="F100" s="54"/>
      <c r="G100" s="54"/>
    </row>
    <row r="101" spans="2:7" s="50" customFormat="1" x14ac:dyDescent="0.25">
      <c r="B101" s="53"/>
      <c r="C101" s="53"/>
      <c r="D101" s="54"/>
      <c r="E101" s="54"/>
      <c r="F101" s="54"/>
      <c r="G101" s="54"/>
    </row>
    <row r="102" spans="2:7" s="50" customFormat="1" x14ac:dyDescent="0.25">
      <c r="B102" s="53"/>
      <c r="C102" s="53"/>
      <c r="D102" s="54"/>
      <c r="E102" s="54"/>
      <c r="F102" s="54"/>
      <c r="G102" s="54"/>
    </row>
    <row r="103" spans="2:7" s="50" customFormat="1" x14ac:dyDescent="0.25">
      <c r="B103" s="53"/>
      <c r="C103" s="53"/>
      <c r="D103" s="54"/>
      <c r="E103" s="54"/>
      <c r="F103" s="54"/>
      <c r="G103" s="54"/>
    </row>
    <row r="104" spans="2:7" s="50" customFormat="1" x14ac:dyDescent="0.25">
      <c r="B104" s="53"/>
      <c r="C104" s="53"/>
      <c r="D104" s="54"/>
      <c r="E104" s="54"/>
      <c r="F104" s="54"/>
      <c r="G104" s="54"/>
    </row>
    <row r="105" spans="2:7" s="50" customFormat="1" x14ac:dyDescent="0.25">
      <c r="B105" s="53"/>
      <c r="C105" s="53"/>
      <c r="D105" s="54"/>
      <c r="E105" s="54"/>
      <c r="F105" s="54"/>
      <c r="G105" s="54"/>
    </row>
    <row r="106" spans="2:7" s="50" customFormat="1" x14ac:dyDescent="0.25">
      <c r="B106" s="53"/>
      <c r="C106" s="53"/>
      <c r="D106" s="54"/>
      <c r="E106" s="54"/>
      <c r="F106" s="54"/>
      <c r="G106" s="54"/>
    </row>
    <row r="107" spans="2:7" s="50" customFormat="1" x14ac:dyDescent="0.25">
      <c r="B107" s="53"/>
      <c r="C107" s="53"/>
      <c r="D107" s="54"/>
      <c r="E107" s="54"/>
      <c r="F107" s="54"/>
      <c r="G107" s="54"/>
    </row>
    <row r="108" spans="2:7" s="50" customFormat="1" x14ac:dyDescent="0.25">
      <c r="B108" s="53"/>
      <c r="C108" s="53"/>
      <c r="D108" s="54"/>
      <c r="E108" s="54"/>
      <c r="F108" s="54"/>
      <c r="G108" s="54"/>
    </row>
    <row r="109" spans="2:7" s="50" customFormat="1" x14ac:dyDescent="0.25">
      <c r="B109" s="53"/>
      <c r="C109" s="53"/>
      <c r="D109" s="54"/>
      <c r="E109" s="54"/>
      <c r="F109" s="54"/>
      <c r="G109" s="54"/>
    </row>
    <row r="110" spans="2:7" s="50" customFormat="1" x14ac:dyDescent="0.25">
      <c r="B110" s="53"/>
      <c r="C110" s="53"/>
      <c r="D110" s="54"/>
      <c r="E110" s="54"/>
      <c r="F110" s="54"/>
      <c r="G110" s="54"/>
    </row>
    <row r="111" spans="2:7" s="50" customFormat="1" x14ac:dyDescent="0.25">
      <c r="B111" s="53"/>
      <c r="C111" s="53"/>
      <c r="D111" s="54"/>
      <c r="E111" s="54"/>
      <c r="F111" s="54"/>
      <c r="G111" s="54"/>
    </row>
    <row r="112" spans="2:7" s="50" customFormat="1" x14ac:dyDescent="0.25">
      <c r="B112" s="53"/>
      <c r="C112" s="53"/>
      <c r="D112" s="54"/>
      <c r="E112" s="54"/>
      <c r="F112" s="54"/>
      <c r="G112" s="54"/>
    </row>
    <row r="113" spans="2:7" s="50" customFormat="1" x14ac:dyDescent="0.25">
      <c r="B113" s="53"/>
      <c r="C113" s="53"/>
      <c r="D113" s="54"/>
      <c r="E113" s="54"/>
      <c r="F113" s="54"/>
      <c r="G113" s="54"/>
    </row>
    <row r="114" spans="2:7" s="50" customFormat="1" x14ac:dyDescent="0.25">
      <c r="B114" s="53"/>
      <c r="C114" s="53"/>
      <c r="D114" s="54"/>
      <c r="E114" s="54"/>
      <c r="F114" s="54"/>
      <c r="G114" s="54"/>
    </row>
    <row r="115" spans="2:7" s="50" customFormat="1" x14ac:dyDescent="0.25">
      <c r="B115" s="53"/>
      <c r="C115" s="53"/>
      <c r="D115" s="54"/>
      <c r="E115" s="54"/>
      <c r="F115" s="54"/>
      <c r="G115" s="54"/>
    </row>
    <row r="116" spans="2:7" s="50" customFormat="1" x14ac:dyDescent="0.25">
      <c r="B116" s="53"/>
      <c r="C116" s="53"/>
      <c r="D116" s="54"/>
      <c r="E116" s="54"/>
      <c r="F116" s="54"/>
      <c r="G116" s="54"/>
    </row>
    <row r="117" spans="2:7" s="50" customFormat="1" x14ac:dyDescent="0.25">
      <c r="B117" s="53"/>
      <c r="C117" s="53"/>
      <c r="D117" s="54"/>
      <c r="E117" s="54"/>
      <c r="F117" s="54"/>
      <c r="G117" s="54"/>
    </row>
    <row r="118" spans="2:7" s="50" customFormat="1" x14ac:dyDescent="0.25">
      <c r="B118" s="53"/>
      <c r="C118" s="53"/>
      <c r="D118" s="54"/>
      <c r="E118" s="54"/>
      <c r="F118" s="54"/>
      <c r="G118" s="54"/>
    </row>
    <row r="119" spans="2:7" s="50" customFormat="1" x14ac:dyDescent="0.25">
      <c r="B119" s="53"/>
      <c r="C119" s="53"/>
      <c r="D119" s="54"/>
      <c r="E119" s="54"/>
      <c r="F119" s="54"/>
      <c r="G119" s="54"/>
    </row>
    <row r="120" spans="2:7" s="50" customFormat="1" x14ac:dyDescent="0.25">
      <c r="B120" s="53"/>
      <c r="C120" s="53"/>
      <c r="D120" s="54"/>
      <c r="E120" s="54"/>
      <c r="F120" s="54"/>
      <c r="G120" s="54"/>
    </row>
    <row r="121" spans="2:7" s="50" customFormat="1" x14ac:dyDescent="0.25">
      <c r="B121" s="53"/>
      <c r="C121" s="53"/>
      <c r="D121" s="54"/>
      <c r="E121" s="54"/>
      <c r="F121" s="54"/>
      <c r="G121" s="54"/>
    </row>
    <row r="122" spans="2:7" s="50" customFormat="1" x14ac:dyDescent="0.25">
      <c r="B122" s="53"/>
      <c r="C122" s="53"/>
      <c r="D122" s="54"/>
      <c r="E122" s="54"/>
      <c r="F122" s="54"/>
      <c r="G122" s="54"/>
    </row>
    <row r="123" spans="2:7" s="50" customFormat="1" x14ac:dyDescent="0.25">
      <c r="B123" s="53"/>
      <c r="C123" s="53"/>
      <c r="D123" s="54"/>
      <c r="E123" s="54"/>
      <c r="F123" s="54"/>
      <c r="G123" s="54"/>
    </row>
    <row r="124" spans="2:7" s="50" customFormat="1" x14ac:dyDescent="0.25">
      <c r="B124" s="53"/>
      <c r="C124" s="53"/>
      <c r="D124" s="54"/>
      <c r="E124" s="54"/>
      <c r="F124" s="54"/>
      <c r="G124" s="54"/>
    </row>
    <row r="125" spans="2:7" s="50" customFormat="1" x14ac:dyDescent="0.25">
      <c r="B125" s="53"/>
      <c r="C125" s="53"/>
      <c r="D125" s="54"/>
      <c r="E125" s="54"/>
      <c r="F125" s="54"/>
      <c r="G125" s="54"/>
    </row>
    <row r="126" spans="2:7" s="50" customFormat="1" x14ac:dyDescent="0.25">
      <c r="B126" s="53"/>
      <c r="C126" s="53"/>
      <c r="D126" s="54"/>
      <c r="E126" s="54"/>
      <c r="F126" s="54"/>
      <c r="G126" s="54"/>
    </row>
    <row r="127" spans="2:7" s="50" customFormat="1" x14ac:dyDescent="0.25">
      <c r="B127" s="53"/>
      <c r="C127" s="53"/>
      <c r="D127" s="54"/>
      <c r="E127" s="54"/>
      <c r="F127" s="54"/>
      <c r="G127" s="54"/>
    </row>
    <row r="128" spans="2:7" s="50" customFormat="1" x14ac:dyDescent="0.25">
      <c r="B128" s="53"/>
      <c r="C128" s="53"/>
      <c r="D128" s="54"/>
      <c r="E128" s="54"/>
      <c r="F128" s="54"/>
      <c r="G128" s="54"/>
    </row>
    <row r="129" spans="2:7" s="50" customFormat="1" x14ac:dyDescent="0.25">
      <c r="B129" s="53"/>
      <c r="C129" s="53"/>
      <c r="D129" s="54"/>
      <c r="E129" s="54"/>
      <c r="F129" s="54"/>
      <c r="G129" s="54"/>
    </row>
    <row r="130" spans="2:7" s="50" customFormat="1" x14ac:dyDescent="0.25">
      <c r="B130" s="53"/>
      <c r="C130" s="53"/>
      <c r="D130" s="54"/>
      <c r="E130" s="54"/>
      <c r="F130" s="54"/>
      <c r="G130" s="54"/>
    </row>
    <row r="131" spans="2:7" s="50" customFormat="1" x14ac:dyDescent="0.25">
      <c r="B131" s="53"/>
      <c r="C131" s="53"/>
      <c r="D131" s="54"/>
      <c r="E131" s="54"/>
      <c r="F131" s="54"/>
      <c r="G131" s="54"/>
    </row>
    <row r="132" spans="2:7" s="50" customFormat="1" x14ac:dyDescent="0.25">
      <c r="B132" s="53"/>
      <c r="C132" s="53"/>
      <c r="D132" s="54"/>
      <c r="E132" s="54"/>
      <c r="F132" s="54"/>
      <c r="G132" s="54"/>
    </row>
    <row r="133" spans="2:7" s="50" customFormat="1" x14ac:dyDescent="0.25">
      <c r="B133" s="53"/>
      <c r="C133" s="53"/>
      <c r="D133" s="54"/>
      <c r="E133" s="54"/>
      <c r="F133" s="54"/>
      <c r="G133" s="54"/>
    </row>
    <row r="134" spans="2:7" s="50" customFormat="1" x14ac:dyDescent="0.25">
      <c r="B134" s="53"/>
      <c r="C134" s="53"/>
      <c r="D134" s="54"/>
      <c r="E134" s="54"/>
      <c r="F134" s="54"/>
      <c r="G134" s="54"/>
    </row>
    <row r="135" spans="2:7" s="50" customFormat="1" x14ac:dyDescent="0.25">
      <c r="B135" s="53"/>
      <c r="C135" s="53"/>
      <c r="D135" s="54"/>
      <c r="E135" s="54"/>
      <c r="F135" s="54"/>
      <c r="G135" s="54"/>
    </row>
    <row r="136" spans="2:7" s="50" customFormat="1" x14ac:dyDescent="0.25">
      <c r="B136" s="53"/>
      <c r="C136" s="53"/>
      <c r="D136" s="54"/>
      <c r="E136" s="54"/>
      <c r="F136" s="54"/>
      <c r="G136" s="54"/>
    </row>
    <row r="137" spans="2:7" s="50" customFormat="1" x14ac:dyDescent="0.25">
      <c r="B137" s="53"/>
      <c r="C137" s="53"/>
      <c r="D137" s="54"/>
      <c r="E137" s="54"/>
      <c r="F137" s="54"/>
      <c r="G137" s="54"/>
    </row>
    <row r="138" spans="2:7" s="50" customFormat="1" x14ac:dyDescent="0.25">
      <c r="B138" s="53"/>
      <c r="C138" s="53"/>
      <c r="D138" s="54"/>
      <c r="E138" s="54"/>
      <c r="F138" s="54"/>
      <c r="G138" s="54"/>
    </row>
    <row r="139" spans="2:7" s="50" customFormat="1" x14ac:dyDescent="0.25">
      <c r="B139" s="53"/>
      <c r="C139" s="53"/>
      <c r="D139" s="54"/>
      <c r="E139" s="54"/>
      <c r="F139" s="54"/>
      <c r="G139" s="54"/>
    </row>
    <row r="140" spans="2:7" s="50" customFormat="1" x14ac:dyDescent="0.25">
      <c r="B140" s="53"/>
      <c r="C140" s="53"/>
      <c r="D140" s="54"/>
      <c r="E140" s="54"/>
      <c r="F140" s="54"/>
      <c r="G140" s="54"/>
    </row>
    <row r="141" spans="2:7" s="50" customFormat="1" x14ac:dyDescent="0.25">
      <c r="B141" s="53"/>
      <c r="C141" s="53"/>
      <c r="D141" s="54"/>
      <c r="E141" s="54"/>
      <c r="F141" s="54"/>
      <c r="G141" s="54"/>
    </row>
    <row r="142" spans="2:7" s="50" customFormat="1" x14ac:dyDescent="0.25">
      <c r="B142" s="53"/>
      <c r="C142" s="53"/>
      <c r="D142" s="54"/>
      <c r="E142" s="54"/>
      <c r="F142" s="54"/>
      <c r="G142" s="54"/>
    </row>
    <row r="143" spans="2:7" s="50" customFormat="1" x14ac:dyDescent="0.25">
      <c r="B143" s="53"/>
      <c r="C143" s="53"/>
      <c r="D143" s="54"/>
      <c r="E143" s="54"/>
      <c r="F143" s="54"/>
      <c r="G143" s="54"/>
    </row>
    <row r="144" spans="2:7" s="50" customFormat="1" x14ac:dyDescent="0.25">
      <c r="B144" s="53"/>
      <c r="C144" s="53"/>
      <c r="D144" s="54"/>
      <c r="E144" s="54"/>
      <c r="F144" s="54"/>
      <c r="G144" s="54"/>
    </row>
    <row r="145" spans="2:7" s="50" customFormat="1" x14ac:dyDescent="0.25">
      <c r="B145" s="53"/>
      <c r="C145" s="53"/>
      <c r="D145" s="54"/>
      <c r="E145" s="54"/>
      <c r="F145" s="54"/>
      <c r="G145" s="54"/>
    </row>
    <row r="146" spans="2:7" s="50" customFormat="1" x14ac:dyDescent="0.25">
      <c r="B146" s="53"/>
      <c r="C146" s="53"/>
      <c r="D146" s="54"/>
      <c r="E146" s="54"/>
      <c r="F146" s="54"/>
      <c r="G146" s="54"/>
    </row>
    <row r="147" spans="2:7" s="50" customFormat="1" x14ac:dyDescent="0.25">
      <c r="B147" s="53"/>
      <c r="C147" s="53"/>
      <c r="D147" s="54"/>
      <c r="E147" s="54"/>
      <c r="F147" s="54"/>
      <c r="G147" s="54"/>
    </row>
    <row r="148" spans="2:7" s="50" customFormat="1" x14ac:dyDescent="0.25">
      <c r="B148" s="53"/>
      <c r="C148" s="53"/>
      <c r="D148" s="54"/>
      <c r="E148" s="54"/>
      <c r="F148" s="54"/>
      <c r="G148" s="54"/>
    </row>
    <row r="149" spans="2:7" s="50" customFormat="1" x14ac:dyDescent="0.25">
      <c r="B149" s="53"/>
      <c r="C149" s="53"/>
      <c r="D149" s="54"/>
      <c r="E149" s="54"/>
      <c r="F149" s="54"/>
      <c r="G149" s="54"/>
    </row>
    <row r="150" spans="2:7" s="50" customFormat="1" x14ac:dyDescent="0.25">
      <c r="B150" s="53"/>
      <c r="C150" s="53"/>
      <c r="D150" s="54"/>
      <c r="E150" s="54"/>
      <c r="F150" s="54"/>
      <c r="G150" s="54"/>
    </row>
    <row r="151" spans="2:7" s="50" customFormat="1" x14ac:dyDescent="0.25">
      <c r="B151" s="53"/>
      <c r="C151" s="53"/>
      <c r="D151" s="54"/>
      <c r="E151" s="54"/>
      <c r="F151" s="54"/>
      <c r="G151" s="54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9f05e4-6417-40d8-bbb1-22ac0f876bd6">
      <Terms xmlns="http://schemas.microsoft.com/office/infopath/2007/PartnerControls"/>
    </lcf76f155ced4ddcb4097134ff3c332f>
    <TaxCatchAll xmlns="2b57b172-7e2b-41c2-b1b5-9688aa0f2d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A570A1502C74498294B7D154556089" ma:contentTypeVersion="15" ma:contentTypeDescription="Crée un document." ma:contentTypeScope="" ma:versionID="1b449b8c4f2b1e11cc993c4124008f15">
  <xsd:schema xmlns:xsd="http://www.w3.org/2001/XMLSchema" xmlns:xs="http://www.w3.org/2001/XMLSchema" xmlns:p="http://schemas.microsoft.com/office/2006/metadata/properties" xmlns:ns2="229f05e4-6417-40d8-bbb1-22ac0f876bd6" xmlns:ns3="2b57b172-7e2b-41c2-b1b5-9688aa0f2dda" targetNamespace="http://schemas.microsoft.com/office/2006/metadata/properties" ma:root="true" ma:fieldsID="8590872635b7227da755e0bfc17d1b9d" ns2:_="" ns3:_="">
    <xsd:import namespace="229f05e4-6417-40d8-bbb1-22ac0f876bd6"/>
    <xsd:import namespace="2b57b172-7e2b-41c2-b1b5-9688aa0f2d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f05e4-6417-40d8-bbb1-22ac0f876b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daa9eaef-b864-4015-9066-f497958b60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7b172-7e2b-41c2-b1b5-9688aa0f2d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c15e4da-9f3f-4098-a151-99f0ee8e197d}" ma:internalName="TaxCatchAll" ma:showField="CatchAllData" ma:web="2b57b172-7e2b-41c2-b1b5-9688aa0f2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8BF648-B5F7-4B52-9551-0B8C40105F3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229f05e4-6417-40d8-bbb1-22ac0f876bd6"/>
    <ds:schemaRef ds:uri="http://purl.org/dc/terms/"/>
    <ds:schemaRef ds:uri="http://schemas.openxmlformats.org/package/2006/metadata/core-properties"/>
    <ds:schemaRef ds:uri="2b57b172-7e2b-41c2-b1b5-9688aa0f2dd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3D3F-293A-4A7A-89BA-A6FB058DD5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9f05e4-6417-40d8-bbb1-22ac0f876bd6"/>
    <ds:schemaRef ds:uri="2b57b172-7e2b-41c2-b1b5-9688aa0f2d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C8DA66-5C22-41BF-AAE5-75F163F4AA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RECAP</vt:lpstr>
      <vt:lpstr>OFFER</vt:lpstr>
      <vt:lpstr>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2023-04-13T09:38:37Z</dcterms:created>
  <dcterms:modified xsi:type="dcterms:W3CDTF">2023-05-29T14:35:28Z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0x01010013A570A1502C74498294B7D154556089</vt:lpwstr>
  </property>
</Properties>
</file>